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crl-win-photo\Desktop\20260312R8共同申請全般\"/>
    </mc:Choice>
  </mc:AlternateContent>
  <xr:revisionPtr revIDLastSave="0" documentId="13_ncr:1_{F3BE0B32-49C6-40EF-B101-2D4802EF5368}" xr6:coauthVersionLast="47" xr6:coauthVersionMax="47" xr10:uidLastSave="{00000000-0000-0000-0000-000000000000}"/>
  <bookViews>
    <workbookView xWindow="8580" yWindow="525" windowWidth="22440" windowHeight="14145" xr2:uid="{00000000-000D-0000-FFFF-FFFF00000000}"/>
  </bookViews>
  <sheets>
    <sheet name="利用申込書（学外）" sheetId="7" r:id="rId1"/>
    <sheet name="（共同実験室用）" sheetId="5" r:id="rId2"/>
    <sheet name="リスト" sheetId="2" r:id="rId3"/>
    <sheet name="Sheet1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2" l="1"/>
  <c r="K2" i="2"/>
  <c r="K3" i="2" s="1"/>
  <c r="R2" i="5"/>
  <c r="Q2" i="5"/>
  <c r="P2" i="5"/>
  <c r="N2" i="5"/>
  <c r="O2" i="5" s="1"/>
  <c r="L2" i="5"/>
  <c r="M2" i="5" s="1"/>
  <c r="K2" i="5"/>
  <c r="J2" i="5"/>
  <c r="I2" i="5"/>
  <c r="H2" i="5"/>
  <c r="G2" i="5"/>
  <c r="F2" i="5"/>
  <c r="E2" i="5"/>
  <c r="C2" i="5"/>
  <c r="B2" i="5"/>
  <c r="G33" i="7"/>
  <c r="G31" i="7"/>
  <c r="D31" i="7"/>
  <c r="D30" i="7"/>
  <c r="C29" i="7"/>
  <c r="I28" i="7"/>
  <c r="A17" i="7"/>
  <c r="A6" i="7"/>
  <c r="K4" i="2" l="1"/>
  <c r="L3" i="2"/>
  <c r="L2" i="2"/>
  <c r="K5" i="2" l="1"/>
  <c r="L4" i="2"/>
  <c r="L5" i="2" l="1"/>
  <c r="K6" i="2"/>
  <c r="K7" i="2" l="1"/>
  <c r="L6" i="2"/>
  <c r="K8" i="2" l="1"/>
  <c r="L7" i="2"/>
  <c r="K9" i="2" l="1"/>
  <c r="L8" i="2"/>
  <c r="K10" i="2" l="1"/>
  <c r="L9" i="2"/>
  <c r="K11" i="2" l="1"/>
  <c r="L10" i="2"/>
  <c r="K12" i="2" l="1"/>
  <c r="L11" i="2"/>
  <c r="K13" i="2" l="1"/>
  <c r="L13" i="2" s="1"/>
  <c r="L12" i="2"/>
</calcChain>
</file>

<file path=xl/sharedStrings.xml><?xml version="1.0" encoding="utf-8"?>
<sst xmlns="http://schemas.openxmlformats.org/spreadsheetml/2006/main" count="117" uniqueCount="102">
  <si>
    <t>岡山大学医学部共同実験室 学外者使用申請書</t>
  </si>
  <si>
    <t>ＮＯ．</t>
  </si>
  <si>
    <t>R8-</t>
  </si>
  <si>
    <t>岡山大学医学部共同実験室長　殿</t>
  </si>
  <si>
    <t>下記のとおり使用したいので許可願います。　なお、使用に際しては別途要領に従います。</t>
  </si>
  <si>
    <t>申請区分</t>
  </si>
  <si>
    <t>新規</t>
  </si>
  <si>
    <t>更新</t>
  </si>
  <si>
    <t>申請年月日</t>
  </si>
  <si>
    <t>（不要な方を削除してください）</t>
  </si>
  <si>
    <t>所属機関</t>
  </si>
  <si>
    <t>使用
責任者</t>
  </si>
  <si>
    <t>所属・職名</t>
  </si>
  <si>
    <t>氏　名</t>
  </si>
  <si>
    <t>印</t>
  </si>
  <si>
    <t>使用者氏名</t>
  </si>
  <si>
    <t>連絡先</t>
  </si>
  <si>
    <r>
      <rPr>
        <sz val="10.5"/>
        <color indexed="8"/>
        <rFont val="ＭＳ ゴシック"/>
        <charset val="128"/>
      </rPr>
      <t>ﾒｰﾙｱﾄﾞﾚｽ</t>
    </r>
    <r>
      <rPr>
        <sz val="10.5"/>
        <color indexed="8"/>
        <rFont val="ＭＳ ゴシック"/>
        <charset val="128"/>
      </rPr>
      <t>：</t>
    </r>
  </si>
  <si>
    <t>（計　　人）</t>
  </si>
  <si>
    <r>
      <rPr>
        <sz val="10.5"/>
        <color indexed="8"/>
        <rFont val="Century"/>
        <family val="1"/>
      </rPr>
      <t>TEL</t>
    </r>
    <r>
      <rPr>
        <sz val="10.5"/>
        <color indexed="8"/>
        <rFont val="ＭＳ ゴシック"/>
        <charset val="128"/>
      </rPr>
      <t>：</t>
    </r>
  </si>
  <si>
    <t>使用機器
 ・設備名</t>
  </si>
  <si>
    <t>共同実験室　全機器・設備（学外対象）</t>
  </si>
  <si>
    <t>（全機器でない場合、右欄に使用予定の機器名を記入してください）</t>
  </si>
  <si>
    <r>
      <rPr>
        <sz val="10.5"/>
        <color indexed="8"/>
        <rFont val="ＭＳ ゴシック"/>
        <charset val="128"/>
      </rPr>
      <t xml:space="preserve">使用期間
</t>
    </r>
    <r>
      <rPr>
        <sz val="6"/>
        <color indexed="8"/>
        <rFont val="ＭＳ ゴシック"/>
        <charset val="128"/>
      </rPr>
      <t>（年度毎に更新）</t>
    </r>
  </si>
  <si>
    <t>から</t>
  </si>
  <si>
    <t>使用目的</t>
  </si>
  <si>
    <t>（具体的に記入してください）</t>
  </si>
  <si>
    <t>支払方法</t>
  </si>
  <si>
    <t>銀行振込</t>
  </si>
  <si>
    <t>現金都度払い</t>
  </si>
  <si>
    <t>フリガナ</t>
  </si>
  <si>
    <t>請求書・領収書宛名
（全角22字以内）</t>
  </si>
  <si>
    <t>請求書･領収書
送付先</t>
  </si>
  <si>
    <t>住所：</t>
  </si>
  <si>
    <t>〒</t>
  </si>
  <si>
    <t>機関名･氏名：</t>
  </si>
  <si>
    <t>＊　銀行振込みの場合は、納入期限（請求書発行日の翌月末日）
　　を厳守してください。遅延した場合、延滞金が発生する場合があります。</t>
  </si>
  <si>
    <t>共同実験室
分室長承認欄</t>
  </si>
  <si>
    <t>＊　 申請書提出先　〒700-0914　岡山市北区鹿田町2-5-1　岡山大学医学部 共同実験室</t>
  </si>
  <si>
    <t>申請者は以下記入不要です</t>
  </si>
  <si>
    <t>岡山大学医学部共同実験室 学外者使用許可書</t>
  </si>
  <si>
    <t>殿</t>
  </si>
  <si>
    <t>・使用機器・設備名</t>
  </si>
  <si>
    <t>・使用期間</t>
  </si>
  <si>
    <t>～</t>
  </si>
  <si>
    <t>上記の申請内容にて、使用を許可いたします。</t>
  </si>
  <si>
    <t>岡山大学医学部共同実験室</t>
  </si>
  <si>
    <t>番号</t>
  </si>
  <si>
    <t>領収書名</t>
  </si>
  <si>
    <t>備考</t>
  </si>
  <si>
    <t>使用責任者</t>
  </si>
  <si>
    <t>使用者名</t>
  </si>
  <si>
    <t>開始日</t>
  </si>
  <si>
    <t>終了予定</t>
  </si>
  <si>
    <t>使用機器・設備名</t>
  </si>
  <si>
    <t>所在地1</t>
  </si>
  <si>
    <t>所在地2</t>
  </si>
  <si>
    <t>送付宛名1</t>
  </si>
  <si>
    <t>送付宛名2</t>
  </si>
  <si>
    <t>電話番号</t>
  </si>
  <si>
    <t>責任者メールアドレス</t>
  </si>
  <si>
    <t>申込日</t>
  </si>
  <si>
    <t>選択してください</t>
  </si>
  <si>
    <t>教室員全員</t>
  </si>
  <si>
    <t>共同実験室全機器</t>
  </si>
  <si>
    <t>医学部</t>
  </si>
  <si>
    <t>鹿田</t>
  </si>
  <si>
    <t>運営交付金</t>
  </si>
  <si>
    <t>個人申込み</t>
  </si>
  <si>
    <t>その他</t>
  </si>
  <si>
    <t>有</t>
  </si>
  <si>
    <t>基盤研究（Ａ）</t>
  </si>
  <si>
    <t>受託研究</t>
  </si>
  <si>
    <t>歯学部</t>
  </si>
  <si>
    <t>津島</t>
  </si>
  <si>
    <t>教室付寄付金</t>
  </si>
  <si>
    <t>無</t>
  </si>
  <si>
    <t>基盤研究（Ｂ）</t>
  </si>
  <si>
    <t>共同研究</t>
  </si>
  <si>
    <t>薬学部</t>
  </si>
  <si>
    <t>間接経費</t>
  </si>
  <si>
    <t>基盤研究（Ｃ）</t>
  </si>
  <si>
    <t>補助金</t>
  </si>
  <si>
    <t>医・病院</t>
  </si>
  <si>
    <t>若手研究</t>
  </si>
  <si>
    <t>受託事業</t>
  </si>
  <si>
    <t>歯・病院</t>
  </si>
  <si>
    <t>挑戦的萌芽研究</t>
  </si>
  <si>
    <t>特別配分</t>
  </si>
  <si>
    <t>保健学</t>
  </si>
  <si>
    <t>研究活動スタート支援</t>
  </si>
  <si>
    <t>工学部</t>
  </si>
  <si>
    <t>特別研究員奨励費</t>
  </si>
  <si>
    <t>個別寄付金</t>
  </si>
  <si>
    <t>理学部</t>
  </si>
  <si>
    <t>新学術領域研究</t>
  </si>
  <si>
    <t>農学部</t>
  </si>
  <si>
    <t>国際共同研究加速基金</t>
  </si>
  <si>
    <t>自然系</t>
  </si>
  <si>
    <t>環境理工学部</t>
  </si>
  <si>
    <t>教育学部</t>
  </si>
  <si>
    <t>文学部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</si>
</sst>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9" formatCode="yyyy/m/d;@"/>
    <numFmt numFmtId="180" formatCode=";;"/>
    <numFmt numFmtId="181" formatCode="[$-411]ggge&quot;年&quot;m&quot;月&quot;d&quot;日&quot;;@"/>
  </numFmts>
  <fonts count="31" x14ac:knownFonts="1">
    <font>
      <sz val="11"/>
      <color indexed="8"/>
      <name val="ＭＳ Ｐゴシック"/>
      <charset val="128"/>
    </font>
    <font>
      <sz val="10"/>
      <color indexed="8"/>
      <name val="ＭＳ Ｐゴシック"/>
      <charset val="128"/>
    </font>
    <font>
      <sz val="10.5"/>
      <color indexed="8"/>
      <name val="ＭＳ 明朝"/>
      <charset val="128"/>
    </font>
    <font>
      <sz val="10"/>
      <color indexed="8"/>
      <name val="ＭＳ 明朝"/>
      <charset val="128"/>
    </font>
    <font>
      <sz val="11"/>
      <color theme="1"/>
      <name val="ＭＳ Ｐゴシック"/>
      <charset val="128"/>
      <scheme val="minor"/>
    </font>
    <font>
      <sz val="10"/>
      <name val="ＭＳ ゴシック"/>
      <charset val="128"/>
    </font>
    <font>
      <sz val="7"/>
      <name val="ＭＳ Ｐゴシック"/>
      <charset val="128"/>
    </font>
    <font>
      <sz val="8"/>
      <name val="ＭＳ Ｐゴシック"/>
      <charset val="128"/>
    </font>
    <font>
      <sz val="9"/>
      <name val="ＭＳ Ｐゴシック"/>
      <charset val="128"/>
    </font>
    <font>
      <sz val="9"/>
      <name val="ＭＳ ゴシック"/>
      <charset val="128"/>
    </font>
    <font>
      <sz val="17"/>
      <color indexed="8"/>
      <name val="ＭＳ ゴシック"/>
      <charset val="128"/>
    </font>
    <font>
      <sz val="8"/>
      <color indexed="8"/>
      <name val="ＭＳ ゴシック"/>
      <charset val="128"/>
    </font>
    <font>
      <sz val="10.5"/>
      <color indexed="8"/>
      <name val="ＭＳ ゴシック"/>
      <charset val="128"/>
    </font>
    <font>
      <sz val="10.5"/>
      <color indexed="8"/>
      <name val="Century"/>
      <family val="1"/>
    </font>
    <font>
      <sz val="11"/>
      <color indexed="8"/>
      <name val="ＭＳ ゴシック"/>
      <charset val="128"/>
    </font>
    <font>
      <sz val="9"/>
      <color indexed="8"/>
      <name val="ＭＳ ゴシック"/>
      <charset val="128"/>
    </font>
    <font>
      <sz val="10.5"/>
      <color indexed="8"/>
      <name val="ＭＳ Ｐゴシック"/>
      <charset val="128"/>
    </font>
    <font>
      <b/>
      <sz val="8"/>
      <color indexed="8"/>
      <name val="ＭＳ ゴシック"/>
      <charset val="128"/>
    </font>
    <font>
      <sz val="12"/>
      <color indexed="8"/>
      <name val="ＭＳ ゴシック"/>
      <charset val="128"/>
    </font>
    <font>
      <sz val="4"/>
      <color indexed="8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indexed="16"/>
      <name val="ＭＳ Ｐゴシック"/>
      <charset val="128"/>
    </font>
    <font>
      <sz val="11"/>
      <color indexed="60"/>
      <name val="ＭＳ Ｐゴシック"/>
      <charset val="128"/>
    </font>
    <font>
      <b/>
      <sz val="11"/>
      <color indexed="52"/>
      <name val="ＭＳ Ｐゴシック"/>
      <charset val="128"/>
    </font>
    <font>
      <sz val="11"/>
      <name val="ＭＳ Ｐゴシック"/>
      <charset val="128"/>
    </font>
    <font>
      <sz val="12"/>
      <name val="Times New Roman"/>
      <family val="1"/>
    </font>
    <font>
      <u/>
      <sz val="11"/>
      <color indexed="12"/>
      <name val="ＭＳ Ｐゴシック"/>
      <charset val="128"/>
    </font>
    <font>
      <sz val="11"/>
      <color indexed="17"/>
      <name val="ＭＳ Ｐゴシック"/>
      <charset val="128"/>
    </font>
    <font>
      <sz val="6"/>
      <color indexed="8"/>
      <name val="ＭＳ ゴシック"/>
      <charset val="128"/>
    </font>
    <font>
      <sz val="11"/>
      <color indexed="8"/>
      <name val="ＭＳ Ｐゴシック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9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3" fillId="5" borderId="23" applyNumberFormat="0" applyAlignment="0" applyProtection="0">
      <alignment vertical="center"/>
    </xf>
    <xf numFmtId="38" fontId="24" fillId="0" borderId="0" applyFont="0" applyFill="0" applyBorder="0" applyAlignment="0" applyProtection="0"/>
    <xf numFmtId="0" fontId="20" fillId="2" borderId="22" applyNumberFormat="0" applyAlignment="0" applyProtection="0">
      <alignment vertical="center"/>
    </xf>
    <xf numFmtId="0" fontId="24" fillId="0" borderId="0">
      <alignment vertical="center"/>
    </xf>
    <xf numFmtId="0" fontId="22" fillId="4" borderId="0" applyNumberFormat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20" fillId="2" borderId="2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6" fontId="2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6" fontId="2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7" fillId="0" borderId="3" xfId="0" applyNumberFormat="1" applyFont="1" applyBorder="1" applyAlignment="1">
      <alignment horizontal="left" vertical="center" shrinkToFit="1"/>
    </xf>
    <xf numFmtId="0" fontId="8" fillId="0" borderId="1" xfId="0" applyNumberFormat="1" applyFont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179" fontId="0" fillId="0" borderId="0" xfId="0" applyNumberFormat="1" applyBorder="1" applyAlignment="1">
      <alignment vertical="center" shrinkToFit="1"/>
    </xf>
    <xf numFmtId="0" fontId="11" fillId="0" borderId="4" xfId="0" applyFont="1" applyBorder="1" applyAlignment="1"/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 shrinkToFit="1"/>
    </xf>
    <xf numFmtId="0" fontId="18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justify" vertical="center"/>
    </xf>
    <xf numFmtId="0" fontId="0" fillId="0" borderId="4" xfId="0" applyBorder="1">
      <alignment vertical="center"/>
    </xf>
    <xf numFmtId="0" fontId="0" fillId="0" borderId="11" xfId="0" applyBorder="1" applyAlignment="1">
      <alignment horizontal="right" vertical="center" shrinkToFit="1"/>
    </xf>
    <xf numFmtId="56" fontId="0" fillId="0" borderId="0" xfId="0" applyNumberFormat="1">
      <alignment vertical="center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center"/>
    </xf>
    <xf numFmtId="0" fontId="19" fillId="0" borderId="21" xfId="0" applyFont="1" applyBorder="1" applyAlignment="1">
      <alignment horizontal="center" vertical="top" wrapText="1"/>
    </xf>
    <xf numFmtId="0" fontId="0" fillId="0" borderId="8" xfId="0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justify" vertical="center"/>
    </xf>
    <xf numFmtId="180" fontId="0" fillId="0" borderId="0" xfId="0" applyNumberFormat="1" applyAlignment="1">
      <alignment vertical="center"/>
    </xf>
    <xf numFmtId="0" fontId="12" fillId="0" borderId="1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9" xfId="0" applyBorder="1" applyAlignment="1">
      <alignment vertical="center" wrapText="1"/>
    </xf>
    <xf numFmtId="0" fontId="12" fillId="0" borderId="10" xfId="0" applyFont="1" applyBorder="1" applyAlignment="1">
      <alignment horizontal="right" vertical="center" shrinkToFit="1"/>
    </xf>
    <xf numFmtId="0" fontId="12" fillId="0" borderId="4" xfId="0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right" vertical="center" shrinkToFit="1"/>
    </xf>
    <xf numFmtId="0" fontId="14" fillId="0" borderId="12" xfId="0" applyFont="1" applyBorder="1" applyAlignment="1">
      <alignment vertical="center"/>
    </xf>
    <xf numFmtId="0" fontId="15" fillId="0" borderId="10" xfId="0" applyFont="1" applyBorder="1" applyAlignment="1">
      <alignment horizontal="right" vertical="center" shrinkToFit="1"/>
    </xf>
    <xf numFmtId="0" fontId="15" fillId="0" borderId="4" xfId="0" applyFont="1" applyBorder="1" applyAlignment="1">
      <alignment horizontal="right" vertical="center" shrinkToFit="1"/>
    </xf>
    <xf numFmtId="0" fontId="15" fillId="0" borderId="4" xfId="0" applyFont="1" applyBorder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181" fontId="12" fillId="0" borderId="8" xfId="0" applyNumberFormat="1" applyFont="1" applyBorder="1" applyAlignment="1">
      <alignment horizontal="center" vertical="center"/>
    </xf>
    <xf numFmtId="181" fontId="12" fillId="0" borderId="10" xfId="0" applyNumberFormat="1" applyFon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0" fillId="0" borderId="18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2" fillId="0" borderId="11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7" fillId="0" borderId="19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/>
    </xf>
    <xf numFmtId="181" fontId="12" fillId="0" borderId="4" xfId="0" applyNumberFormat="1" applyFont="1" applyBorder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181" fontId="12" fillId="0" borderId="0" xfId="0" applyNumberFormat="1" applyFont="1" applyAlignment="1">
      <alignment horizontal="distributed" vertical="center"/>
    </xf>
    <xf numFmtId="0" fontId="1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3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</cellXfs>
  <cellStyles count="19">
    <cellStyle name="チェック セル 2" xfId="8" xr:uid="{00000000-0005-0000-0000-00002F000000}"/>
    <cellStyle name="チェック セル 3" xfId="4" xr:uid="{00000000-0005-0000-0000-00000E000000}"/>
    <cellStyle name="ハイパーリンク 2" xfId="9" xr:uid="{00000000-0005-0000-0000-000039000000}"/>
    <cellStyle name="悪い 2" xfId="6" xr:uid="{00000000-0005-0000-0000-000024000000}"/>
    <cellStyle name="悪い 3" xfId="1" xr:uid="{00000000-0005-0000-0000-000009000000}"/>
    <cellStyle name="計算 2" xfId="2" xr:uid="{00000000-0005-0000-0000-00000A000000}"/>
    <cellStyle name="桁区切り 2" xfId="7" xr:uid="{00000000-0005-0000-0000-00002E000000}"/>
    <cellStyle name="桁区切り 3" xfId="3" xr:uid="{00000000-0005-0000-0000-00000D000000}"/>
    <cellStyle name="通貨 2" xfId="10" xr:uid="{00000000-0005-0000-0000-00003A000000}"/>
    <cellStyle name="通貨 3" xfId="12" xr:uid="{00000000-0005-0000-0000-00003C000000}"/>
    <cellStyle name="標準" xfId="0" builtinId="0"/>
    <cellStyle name="標準 2" xfId="11" xr:uid="{00000000-0005-0000-0000-00003B000000}"/>
    <cellStyle name="標準 2 2" xfId="13" xr:uid="{00000000-0005-0000-0000-00003D000000}"/>
    <cellStyle name="標準 3" xfId="14" xr:uid="{00000000-0005-0000-0000-00003E000000}"/>
    <cellStyle name="標準 4" xfId="5" xr:uid="{00000000-0005-0000-0000-000011000000}"/>
    <cellStyle name="標準 5" xfId="15" xr:uid="{00000000-0005-0000-0000-00003F000000}"/>
    <cellStyle name="標準 6" xfId="16" xr:uid="{00000000-0005-0000-0000-000040000000}"/>
    <cellStyle name="良い 2" xfId="17" xr:uid="{00000000-0005-0000-0000-000041000000}"/>
    <cellStyle name="良い 3" xfId="18" xr:uid="{00000000-0005-0000-0000-000042000000}"/>
  </cellStyles>
  <dxfs count="16">
    <dxf>
      <numFmt numFmtId="180" formatCode=";;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numFmt numFmtId="180" formatCode=";;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31</xdr:row>
      <xdr:rowOff>228600</xdr:rowOff>
    </xdr:from>
    <xdr:ext cx="2457450" cy="449580"/>
    <xdr:sp macro="" textlink="">
      <xdr:nvSpPr>
        <xdr:cNvPr id="2" name="テキスト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9199245"/>
          <a:ext cx="2457450" cy="44958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lstStyle/>
        <a:p>
          <a:pPr algn="l"/>
          <a:r>
            <a:rPr lang="zh-CN" altLang="en-US" sz="900">
              <a:solidFill>
                <a:srgbClr val="000000"/>
              </a:solidFill>
              <a:uFillTx/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なお、期限までにお支払いいただけない場合、</a:t>
          </a:r>
        </a:p>
        <a:p>
          <a:pPr algn="l"/>
          <a:r>
            <a:rPr lang="zh-CN" altLang="en-US" sz="900">
              <a:solidFill>
                <a:srgbClr val="000000"/>
              </a:solidFill>
              <a:uFillTx/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延滞金をいただく場合があります。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 lIns="74295" tIns="8890" rIns="74295" bIns="8890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asuda.k@okayama-u.ac.jp" TargetMode="External"/><Relationship Id="rId13" Type="http://schemas.openxmlformats.org/officeDocument/2006/relationships/hyperlink" Target="mailto:de20006@s.okayama-u.ac.jp" TargetMode="External"/><Relationship Id="rId3" Type="http://schemas.openxmlformats.org/officeDocument/2006/relationships/hyperlink" Target="mailto:pzd99igz@okayama-u.ac.jp" TargetMode="External"/><Relationship Id="rId7" Type="http://schemas.openxmlformats.org/officeDocument/2006/relationships/hyperlink" Target="mailto:tao-a@adm.okayama-u.ac.jp" TargetMode="External"/><Relationship Id="rId12" Type="http://schemas.openxmlformats.org/officeDocument/2006/relationships/hyperlink" Target="mailto:mueda@cc.okayama-u.ac.jp" TargetMode="External"/><Relationship Id="rId2" Type="http://schemas.openxmlformats.org/officeDocument/2006/relationships/hyperlink" Target="mailto:yumimizu@md.okayama-u.ac.jp" TargetMode="External"/><Relationship Id="rId16" Type="http://schemas.openxmlformats.org/officeDocument/2006/relationships/hyperlink" Target="mailto:iori@md.okayama-u.ac.jp" TargetMode="External"/><Relationship Id="rId1" Type="http://schemas.openxmlformats.org/officeDocument/2006/relationships/hyperlink" Target="mailto:nigeka-3@md.okayama-u.ac.jp" TargetMode="External"/><Relationship Id="rId6" Type="http://schemas.openxmlformats.org/officeDocument/2006/relationships/hyperlink" Target="mailto:takayamf@okayama-u.ac.jp" TargetMode="External"/><Relationship Id="rId11" Type="http://schemas.openxmlformats.org/officeDocument/2006/relationships/hyperlink" Target="mailto:mueda@cc.okayama-u.ac.jp" TargetMode="External"/><Relationship Id="rId5" Type="http://schemas.openxmlformats.org/officeDocument/2006/relationships/hyperlink" Target="mailto:fukunaga-d@okayama-u.ac.jp" TargetMode="External"/><Relationship Id="rId15" Type="http://schemas.openxmlformats.org/officeDocument/2006/relationships/hyperlink" Target="mailto:yabui-y@okayama-u.ac.jp" TargetMode="External"/><Relationship Id="rId10" Type="http://schemas.openxmlformats.org/officeDocument/2006/relationships/hyperlink" Target="mailto:vivivi@okayama-u.ac.jp" TargetMode="External"/><Relationship Id="rId4" Type="http://schemas.openxmlformats.org/officeDocument/2006/relationships/hyperlink" Target="mailto:miura-r@okayama-u.ac.jp" TargetMode="External"/><Relationship Id="rId9" Type="http://schemas.openxmlformats.org/officeDocument/2006/relationships/hyperlink" Target="mailto:masuda.k@okayama-u.ac.jp" TargetMode="External"/><Relationship Id="rId14" Type="http://schemas.openxmlformats.org/officeDocument/2006/relationships/hyperlink" Target="mailto:ryo3@okayama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BreakPreview" zoomScaleNormal="100" workbookViewId="0">
      <selection activeCell="H7" sqref="H7:I7"/>
    </sheetView>
  </sheetViews>
  <sheetFormatPr defaultColWidth="9" defaultRowHeight="13.5" x14ac:dyDescent="0.15"/>
  <cols>
    <col min="1" max="1" width="10.875" customWidth="1"/>
    <col min="2" max="5" width="9.125" customWidth="1"/>
    <col min="6" max="6" width="10.125" customWidth="1"/>
    <col min="7" max="7" width="9.125" customWidth="1"/>
    <col min="8" max="8" width="9.625" customWidth="1"/>
    <col min="9" max="9" width="9.125" customWidth="1"/>
    <col min="10" max="10" width="9" customWidth="1"/>
  </cols>
  <sheetData>
    <row r="1" spans="1:10" ht="27.9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0" ht="24" customHeight="1" x14ac:dyDescent="0.15">
      <c r="A2" s="44"/>
      <c r="B2" s="44"/>
      <c r="C2" s="44"/>
      <c r="D2" s="44"/>
      <c r="E2" s="44"/>
      <c r="F2" s="44"/>
      <c r="G2" s="44"/>
      <c r="H2" s="18" t="s">
        <v>1</v>
      </c>
      <c r="I2" s="36" t="s">
        <v>2</v>
      </c>
    </row>
    <row r="3" spans="1:10" ht="20.100000000000001" customHeight="1" x14ac:dyDescent="0.15">
      <c r="A3" s="45" t="s">
        <v>3</v>
      </c>
      <c r="B3" s="45"/>
      <c r="C3" s="45"/>
      <c r="D3" s="45"/>
      <c r="E3" s="45"/>
      <c r="F3" s="45"/>
      <c r="G3" s="45"/>
      <c r="H3" s="45"/>
      <c r="I3" s="45"/>
    </row>
    <row r="4" spans="1:10" ht="9" customHeight="1" x14ac:dyDescent="0.15">
      <c r="A4" s="44"/>
      <c r="B4" s="44"/>
      <c r="C4" s="44"/>
      <c r="D4" s="44"/>
      <c r="E4" s="44"/>
      <c r="F4" s="44"/>
      <c r="G4" s="44"/>
      <c r="H4" s="44"/>
      <c r="I4" s="44"/>
    </row>
    <row r="5" spans="1:10" ht="20.100000000000001" customHeight="1" x14ac:dyDescent="0.15">
      <c r="A5" s="45" t="s">
        <v>4</v>
      </c>
      <c r="B5" s="45"/>
      <c r="C5" s="45"/>
      <c r="D5" s="45"/>
      <c r="E5" s="45"/>
      <c r="F5" s="45"/>
      <c r="G5" s="45"/>
      <c r="H5" s="45"/>
      <c r="I5" s="45"/>
    </row>
    <row r="6" spans="1:10" ht="9" customHeight="1" x14ac:dyDescent="0.15">
      <c r="A6" s="46">
        <f>IF(AND(B7="新規",C7="更新"),1,0)</f>
        <v>1</v>
      </c>
      <c r="B6" s="46"/>
      <c r="C6" s="46"/>
      <c r="D6" s="46"/>
      <c r="E6" s="46"/>
      <c r="F6" s="46"/>
      <c r="G6" s="46"/>
      <c r="H6" s="46"/>
      <c r="I6" s="46"/>
    </row>
    <row r="7" spans="1:10" ht="20.100000000000001" customHeight="1" x14ac:dyDescent="0.15">
      <c r="A7" s="19" t="s">
        <v>5</v>
      </c>
      <c r="B7" s="20" t="s">
        <v>6</v>
      </c>
      <c r="C7" s="21" t="s">
        <v>7</v>
      </c>
      <c r="F7" s="47" t="s">
        <v>8</v>
      </c>
      <c r="G7" s="47"/>
      <c r="H7" s="48"/>
      <c r="I7" s="48"/>
    </row>
    <row r="8" spans="1:10" ht="20.100000000000001" customHeight="1" x14ac:dyDescent="0.15">
      <c r="A8" s="23"/>
      <c r="B8" t="s">
        <v>9</v>
      </c>
      <c r="E8" s="44"/>
      <c r="F8" s="44"/>
      <c r="G8" s="44"/>
      <c r="H8" s="44"/>
      <c r="I8" s="44"/>
    </row>
    <row r="9" spans="1:10" ht="24" customHeight="1" x14ac:dyDescent="0.15">
      <c r="A9" s="47" t="s">
        <v>10</v>
      </c>
      <c r="B9" s="96"/>
      <c r="C9" s="96"/>
      <c r="D9" s="96"/>
      <c r="E9" s="95" t="s">
        <v>11</v>
      </c>
      <c r="F9" s="22" t="s">
        <v>12</v>
      </c>
      <c r="G9" s="49"/>
      <c r="H9" s="49"/>
      <c r="I9" s="50"/>
    </row>
    <row r="10" spans="1:10" ht="24" customHeight="1" x14ac:dyDescent="0.15">
      <c r="A10" s="47"/>
      <c r="B10" s="96"/>
      <c r="C10" s="96"/>
      <c r="D10" s="96"/>
      <c r="E10" s="95"/>
      <c r="F10" s="22" t="s">
        <v>13</v>
      </c>
      <c r="G10" s="51"/>
      <c r="H10" s="51"/>
      <c r="I10" s="37" t="s">
        <v>14</v>
      </c>
    </row>
    <row r="11" spans="1:10" ht="24" customHeight="1" x14ac:dyDescent="0.15">
      <c r="A11" s="92" t="s">
        <v>15</v>
      </c>
      <c r="B11" s="52"/>
      <c r="C11" s="52"/>
      <c r="D11" s="52"/>
      <c r="E11" s="92" t="s">
        <v>16</v>
      </c>
      <c r="F11" s="24" t="s">
        <v>17</v>
      </c>
      <c r="G11" s="49"/>
      <c r="H11" s="49"/>
      <c r="I11" s="50"/>
    </row>
    <row r="12" spans="1:10" ht="24" customHeight="1" x14ac:dyDescent="0.15">
      <c r="A12" s="47"/>
      <c r="B12" s="53" t="s">
        <v>18</v>
      </c>
      <c r="C12" s="54"/>
      <c r="D12" s="55"/>
      <c r="E12" s="47"/>
      <c r="F12" s="25" t="s">
        <v>19</v>
      </c>
      <c r="G12" s="97"/>
      <c r="H12" s="97"/>
      <c r="I12" s="98"/>
    </row>
    <row r="13" spans="1:10" ht="24" customHeight="1" x14ac:dyDescent="0.15">
      <c r="A13" s="93" t="s">
        <v>20</v>
      </c>
      <c r="B13" s="56" t="s">
        <v>21</v>
      </c>
      <c r="C13" s="56"/>
      <c r="D13" s="56"/>
      <c r="E13" s="56"/>
      <c r="F13" s="56"/>
      <c r="G13" s="56"/>
      <c r="H13" s="56"/>
      <c r="I13" s="56"/>
    </row>
    <row r="14" spans="1:10" ht="24" customHeight="1" x14ac:dyDescent="0.15">
      <c r="A14" s="94"/>
      <c r="B14" s="57" t="s">
        <v>22</v>
      </c>
      <c r="C14" s="58"/>
      <c r="D14" s="58"/>
      <c r="E14" s="58"/>
      <c r="F14" s="59"/>
      <c r="G14" s="59"/>
      <c r="H14" s="59"/>
      <c r="I14" s="60"/>
      <c r="J14" s="38"/>
    </row>
    <row r="15" spans="1:10" ht="24" customHeight="1" x14ac:dyDescent="0.15">
      <c r="A15" s="26" t="s">
        <v>23</v>
      </c>
      <c r="B15" s="61"/>
      <c r="C15" s="61"/>
      <c r="D15" s="62"/>
      <c r="E15" s="27" t="s">
        <v>24</v>
      </c>
      <c r="F15" s="63">
        <v>46477</v>
      </c>
      <c r="G15" s="64"/>
      <c r="H15" s="64"/>
      <c r="I15" s="64"/>
    </row>
    <row r="16" spans="1:10" ht="24" customHeight="1" x14ac:dyDescent="0.15">
      <c r="A16" s="22" t="s">
        <v>25</v>
      </c>
      <c r="B16" s="65" t="s">
        <v>26</v>
      </c>
      <c r="C16" s="66"/>
      <c r="D16" s="66"/>
      <c r="E16" s="49"/>
      <c r="F16" s="49"/>
      <c r="G16" s="49"/>
      <c r="H16" s="49"/>
      <c r="I16" s="50"/>
    </row>
    <row r="17" spans="1:9" ht="9" customHeight="1" x14ac:dyDescent="0.15">
      <c r="A17" s="46">
        <f>IF(AND(C18="銀行振込",D18="現金都度払い"),1,0)</f>
        <v>1</v>
      </c>
      <c r="B17" s="46"/>
      <c r="C17" s="46"/>
      <c r="D17" s="46"/>
      <c r="E17" s="46"/>
      <c r="F17" s="46"/>
      <c r="G17" s="46"/>
      <c r="H17" s="46"/>
      <c r="I17" s="46"/>
    </row>
    <row r="18" spans="1:9" ht="24" customHeight="1" x14ac:dyDescent="0.15">
      <c r="A18" s="47" t="s">
        <v>27</v>
      </c>
      <c r="B18" s="47"/>
      <c r="C18" s="28" t="s">
        <v>28</v>
      </c>
      <c r="D18" s="67" t="s">
        <v>29</v>
      </c>
      <c r="E18" s="67"/>
      <c r="F18" s="68" t="s">
        <v>9</v>
      </c>
      <c r="G18" s="68"/>
      <c r="H18" s="68"/>
      <c r="I18" s="69"/>
    </row>
    <row r="19" spans="1:9" ht="14.1" customHeight="1" x14ac:dyDescent="0.15">
      <c r="A19" s="70" t="s">
        <v>30</v>
      </c>
      <c r="B19" s="70"/>
      <c r="C19" s="71"/>
      <c r="D19" s="72"/>
      <c r="E19" s="72"/>
      <c r="F19" s="72"/>
      <c r="G19" s="72"/>
      <c r="H19" s="72"/>
      <c r="I19" s="72"/>
    </row>
    <row r="20" spans="1:9" ht="27.75" customHeight="1" x14ac:dyDescent="0.15">
      <c r="A20" s="73" t="s">
        <v>31</v>
      </c>
      <c r="B20" s="74"/>
      <c r="C20" s="75"/>
      <c r="D20" s="76"/>
      <c r="E20" s="76"/>
      <c r="F20" s="76"/>
      <c r="G20" s="76"/>
      <c r="H20" s="76"/>
      <c r="I20" s="76"/>
    </row>
    <row r="21" spans="1:9" ht="27.95" customHeight="1" x14ac:dyDescent="0.15">
      <c r="A21" s="95" t="s">
        <v>32</v>
      </c>
      <c r="B21" s="95"/>
      <c r="C21" s="77" t="s">
        <v>33</v>
      </c>
      <c r="D21" s="78"/>
      <c r="E21" s="29" t="s">
        <v>34</v>
      </c>
      <c r="F21" s="79"/>
      <c r="G21" s="79"/>
      <c r="H21" s="79"/>
      <c r="I21" s="80"/>
    </row>
    <row r="22" spans="1:9" ht="27.95" customHeight="1" x14ac:dyDescent="0.15">
      <c r="A22" s="95"/>
      <c r="B22" s="95"/>
      <c r="C22" s="81" t="s">
        <v>35</v>
      </c>
      <c r="D22" s="82"/>
      <c r="E22" s="75"/>
      <c r="F22" s="76"/>
      <c r="G22" s="76"/>
      <c r="H22" s="76"/>
      <c r="I22" s="76"/>
    </row>
    <row r="23" spans="1:9" ht="27" customHeight="1" x14ac:dyDescent="0.15">
      <c r="B23" s="83" t="s">
        <v>36</v>
      </c>
      <c r="C23" s="83"/>
      <c r="D23" s="83"/>
      <c r="E23" s="83"/>
      <c r="F23" s="83"/>
      <c r="G23" s="83"/>
      <c r="H23" s="83"/>
      <c r="I23" s="30"/>
    </row>
    <row r="24" spans="1:9" ht="27.95" customHeight="1" x14ac:dyDescent="0.15">
      <c r="A24" s="84"/>
      <c r="B24" s="84"/>
      <c r="C24" s="84"/>
      <c r="D24" s="84"/>
      <c r="E24" s="84"/>
      <c r="F24" s="84"/>
      <c r="G24" s="84"/>
      <c r="H24" s="31" t="s">
        <v>37</v>
      </c>
      <c r="I24" s="39"/>
    </row>
    <row r="25" spans="1:9" ht="20.100000000000001" customHeight="1" x14ac:dyDescent="0.15">
      <c r="B25" s="85" t="s">
        <v>38</v>
      </c>
      <c r="C25" s="85"/>
      <c r="D25" s="85"/>
      <c r="E25" s="85"/>
      <c r="F25" s="85"/>
      <c r="G25" s="85"/>
      <c r="H25" s="85"/>
      <c r="I25" s="40"/>
    </row>
    <row r="26" spans="1:9" ht="20.100000000000001" customHeight="1" x14ac:dyDescent="0.15">
      <c r="A26" s="86" t="s">
        <v>39</v>
      </c>
      <c r="B26" s="86"/>
      <c r="C26" s="86"/>
      <c r="D26" s="86"/>
      <c r="E26" s="86"/>
      <c r="F26" s="86"/>
      <c r="G26" s="86"/>
      <c r="H26" s="86"/>
      <c r="I26" s="86"/>
    </row>
    <row r="27" spans="1:9" ht="30" customHeight="1" x14ac:dyDescent="0.15">
      <c r="A27" s="43" t="s">
        <v>40</v>
      </c>
      <c r="B27" s="43"/>
      <c r="C27" s="43"/>
      <c r="D27" s="43"/>
      <c r="E27" s="43"/>
      <c r="F27" s="43"/>
      <c r="G27" s="43"/>
      <c r="H27" s="43"/>
      <c r="I27" s="43"/>
    </row>
    <row r="28" spans="1:9" ht="20.100000000000001" customHeight="1" x14ac:dyDescent="0.15">
      <c r="A28" s="84"/>
      <c r="B28" s="84"/>
      <c r="C28" s="84"/>
      <c r="D28" s="84"/>
      <c r="E28" s="84"/>
      <c r="F28" s="84"/>
      <c r="G28" s="84"/>
      <c r="H28" s="18" t="s">
        <v>1</v>
      </c>
      <c r="I28" s="36" t="str">
        <f>I2</f>
        <v>R8-</v>
      </c>
    </row>
    <row r="29" spans="1:9" ht="32.1" customHeight="1" x14ac:dyDescent="0.15">
      <c r="A29" s="44"/>
      <c r="B29" s="44"/>
      <c r="C29" s="87">
        <f>C20</f>
        <v>0</v>
      </c>
      <c r="D29" s="87"/>
      <c r="E29" s="87"/>
      <c r="F29" s="87"/>
      <c r="G29" s="32" t="s">
        <v>41</v>
      </c>
      <c r="H29" s="44"/>
      <c r="I29" s="44"/>
    </row>
    <row r="30" spans="1:9" ht="27.95" customHeight="1" x14ac:dyDescent="0.15">
      <c r="B30" s="88" t="s">
        <v>42</v>
      </c>
      <c r="C30" s="88"/>
      <c r="D30" s="88" t="str">
        <f>IF(F14="",B13,F14)</f>
        <v>共同実験室　全機器・設備（学外対象）</v>
      </c>
      <c r="E30" s="88"/>
      <c r="F30" s="88"/>
      <c r="G30" s="88"/>
      <c r="H30" s="88"/>
    </row>
    <row r="31" spans="1:9" ht="27.95" customHeight="1" x14ac:dyDescent="0.15">
      <c r="B31" s="88" t="s">
        <v>43</v>
      </c>
      <c r="C31" s="88"/>
      <c r="D31" s="89" t="str">
        <f>IF(B15="","",B15)</f>
        <v/>
      </c>
      <c r="E31" s="89"/>
      <c r="F31" s="33" t="s">
        <v>44</v>
      </c>
      <c r="G31" s="89">
        <f>IF(F15="","",F15)</f>
        <v>46477</v>
      </c>
      <c r="H31" s="89"/>
    </row>
    <row r="32" spans="1:9" ht="20.100000000000001" customHeight="1" x14ac:dyDescent="0.15">
      <c r="A32" s="90" t="s">
        <v>45</v>
      </c>
      <c r="B32" s="90"/>
      <c r="C32" s="90"/>
      <c r="D32" s="90"/>
      <c r="E32" s="90"/>
      <c r="F32" s="90"/>
      <c r="G32" s="90"/>
      <c r="H32" s="90"/>
      <c r="I32" s="41" t="s">
        <v>37</v>
      </c>
    </row>
    <row r="33" spans="1:9" ht="20.100000000000001" customHeight="1" x14ac:dyDescent="0.15">
      <c r="B33" s="34"/>
      <c r="C33" s="34"/>
      <c r="D33" s="34"/>
      <c r="G33" s="91" t="str">
        <f>IF(H7="","",H7)</f>
        <v/>
      </c>
      <c r="H33" s="91"/>
      <c r="I33" s="42"/>
    </row>
    <row r="34" spans="1:9" ht="20.100000000000001" customHeight="1" x14ac:dyDescent="0.15">
      <c r="A34" s="90" t="s">
        <v>46</v>
      </c>
      <c r="B34" s="90"/>
      <c r="C34" s="90"/>
      <c r="D34" s="90"/>
      <c r="E34" s="90"/>
      <c r="F34" s="90"/>
      <c r="G34" s="90"/>
      <c r="H34" s="90"/>
      <c r="I34" s="90"/>
    </row>
    <row r="35" spans="1:9" x14ac:dyDescent="0.15">
      <c r="A35" s="35"/>
    </row>
  </sheetData>
  <mergeCells count="58">
    <mergeCell ref="A32:H32"/>
    <mergeCell ref="G33:H33"/>
    <mergeCell ref="A34:I34"/>
    <mergeCell ref="A9:A10"/>
    <mergeCell ref="A11:A12"/>
    <mergeCell ref="A13:A14"/>
    <mergeCell ref="E9:E10"/>
    <mergeCell ref="E11:E12"/>
    <mergeCell ref="B9:D10"/>
    <mergeCell ref="A21:B22"/>
    <mergeCell ref="B30:C30"/>
    <mergeCell ref="D30:H30"/>
    <mergeCell ref="B31:C31"/>
    <mergeCell ref="D31:E31"/>
    <mergeCell ref="G31:H31"/>
    <mergeCell ref="A26:I26"/>
    <mergeCell ref="A27:I27"/>
    <mergeCell ref="A28:G28"/>
    <mergeCell ref="A29:B29"/>
    <mergeCell ref="C29:F29"/>
    <mergeCell ref="H29:I29"/>
    <mergeCell ref="C22:D22"/>
    <mergeCell ref="E22:I22"/>
    <mergeCell ref="B23:H23"/>
    <mergeCell ref="A24:G24"/>
    <mergeCell ref="B25:H25"/>
    <mergeCell ref="A19:B19"/>
    <mergeCell ref="C19:I19"/>
    <mergeCell ref="A20:B20"/>
    <mergeCell ref="C20:I20"/>
    <mergeCell ref="C21:D21"/>
    <mergeCell ref="F21:I21"/>
    <mergeCell ref="B16:D16"/>
    <mergeCell ref="E16:I16"/>
    <mergeCell ref="A17:I17"/>
    <mergeCell ref="A18:B18"/>
    <mergeCell ref="D18:E18"/>
    <mergeCell ref="F18:I18"/>
    <mergeCell ref="B13:I13"/>
    <mergeCell ref="B14:E14"/>
    <mergeCell ref="F14:I14"/>
    <mergeCell ref="B15:D15"/>
    <mergeCell ref="F15:I15"/>
    <mergeCell ref="G10:H10"/>
    <mergeCell ref="B11:D11"/>
    <mergeCell ref="G11:I11"/>
    <mergeCell ref="B12:D12"/>
    <mergeCell ref="G12:I12"/>
    <mergeCell ref="A6:I6"/>
    <mergeCell ref="F7:G7"/>
    <mergeCell ref="H7:I7"/>
    <mergeCell ref="E8:I8"/>
    <mergeCell ref="G9:I9"/>
    <mergeCell ref="A1:I1"/>
    <mergeCell ref="A2:G2"/>
    <mergeCell ref="A3:I3"/>
    <mergeCell ref="A4:I4"/>
    <mergeCell ref="A5:I5"/>
  </mergeCells>
  <phoneticPr fontId="30"/>
  <conditionalFormatting sqref="B7:C7">
    <cfRule type="expression" dxfId="15" priority="8">
      <formula>$A$6=1</formula>
    </cfRule>
  </conditionalFormatting>
  <conditionalFormatting sqref="B9:D11">
    <cfRule type="containsBlanks" dxfId="14" priority="22">
      <formula>LEN(TRIM(B9))=0</formula>
    </cfRule>
  </conditionalFormatting>
  <conditionalFormatting sqref="B15:D15">
    <cfRule type="expression" dxfId="13" priority="1">
      <formula>"or(h7=b15,b15="""")"</formula>
    </cfRule>
    <cfRule type="containsBlanks" dxfId="12" priority="21">
      <formula>LEN(TRIM(B15))=0</formula>
    </cfRule>
  </conditionalFormatting>
  <conditionalFormatting sqref="C18:E18">
    <cfRule type="expression" dxfId="11" priority="5">
      <formula>$A$17=1</formula>
    </cfRule>
  </conditionalFormatting>
  <conditionalFormatting sqref="C29:F29">
    <cfRule type="cellIs" dxfId="10" priority="2" operator="equal">
      <formula>0</formula>
    </cfRule>
  </conditionalFormatting>
  <conditionalFormatting sqref="C19:I20">
    <cfRule type="containsBlanks" dxfId="9" priority="17">
      <formula>LEN(TRIM(C19))=0</formula>
    </cfRule>
  </conditionalFormatting>
  <conditionalFormatting sqref="E21">
    <cfRule type="cellIs" dxfId="8" priority="7" operator="equal">
      <formula>"〒"</formula>
    </cfRule>
  </conditionalFormatting>
  <conditionalFormatting sqref="E16:I16">
    <cfRule type="containsBlanks" dxfId="7" priority="19">
      <formula>LEN(TRIM(E16))=0</formula>
    </cfRule>
  </conditionalFormatting>
  <conditionalFormatting sqref="E21:I22">
    <cfRule type="containsBlanks" dxfId="6" priority="16">
      <formula>LEN(TRIM(E21))=0</formula>
    </cfRule>
  </conditionalFormatting>
  <conditionalFormatting sqref="F15:I15">
    <cfRule type="containsBlanks" dxfId="5" priority="20">
      <formula>LEN(TRIM(F15))=0</formula>
    </cfRule>
  </conditionalFormatting>
  <conditionalFormatting sqref="G10:H10">
    <cfRule type="containsBlanks" dxfId="4" priority="25">
      <formula>LEN(TRIM(G10))=0</formula>
    </cfRule>
  </conditionalFormatting>
  <conditionalFormatting sqref="G9:I9">
    <cfRule type="containsBlanks" dxfId="3" priority="26">
      <formula>LEN(TRIM(G9))=0</formula>
    </cfRule>
  </conditionalFormatting>
  <conditionalFormatting sqref="G11:I12">
    <cfRule type="containsBlanks" dxfId="2" priority="23">
      <formula>LEN(TRIM(G11))=0</formula>
    </cfRule>
  </conditionalFormatting>
  <conditionalFormatting sqref="H7:I7">
    <cfRule type="containsBlanks" dxfId="1" priority="24">
      <formula>LEN(TRIM(H7))=0</formula>
    </cfRule>
  </conditionalFormatting>
  <conditionalFormatting sqref="I28">
    <cfRule type="cellIs" dxfId="0" priority="3" operator="equal">
      <formula>0</formula>
    </cfRule>
  </conditionalFormatting>
  <pageMargins left="0.75" right="0.75" top="1" bottom="1" header="0.5" footer="0.5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errorStyle="warning" allowBlank="1" showInputMessage="1" showErrorMessage="1" error="使用開始日は申請日以降にしてください。" xr:uid="{00000000-0002-0000-0000-000000000000}">
          <x14:formula1>
            <xm:f>H7</xm:f>
          </x14:formula1>
          <x14:formula2>
            <xm:f>リスト!K2</xm:f>
          </x14:formula2>
          <xm:sqref>B15:D15</xm:sqref>
        </x14:dataValidation>
        <x14:dataValidation type="list" allowBlank="1" showInputMessage="1" xr:uid="{00000000-0002-0000-0000-000001000000}">
          <x14:formula1>
            <xm:f>リスト!$K$15</xm:f>
          </x14:formula1>
          <xm:sqref>H7:I7 G33:H33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zoomScale="120" zoomScaleNormal="120" workbookViewId="0">
      <selection activeCell="G2" sqref="G2"/>
    </sheetView>
  </sheetViews>
  <sheetFormatPr defaultColWidth="9" defaultRowHeight="13.5" x14ac:dyDescent="0.15"/>
  <cols>
    <col min="1" max="2" width="4.875" style="9" customWidth="1"/>
    <col min="3" max="3" width="4.25" style="9" customWidth="1"/>
    <col min="4" max="4" width="10.375" style="9" customWidth="1"/>
    <col min="5" max="5" width="22.625" style="9" customWidth="1"/>
    <col min="6" max="6" width="17.5" style="9" customWidth="1"/>
    <col min="7" max="9" width="9" style="9"/>
    <col min="10" max="10" width="6.375" style="9" customWidth="1"/>
    <col min="11" max="11" width="6.25" style="9" customWidth="1"/>
    <col min="12" max="12" width="13.625" style="9" customWidth="1"/>
    <col min="13" max="13" width="23.625" style="9" customWidth="1"/>
    <col min="14" max="14" width="5.5" style="9" customWidth="1"/>
    <col min="15" max="17" width="4.125" style="9" customWidth="1"/>
    <col min="18" max="18" width="3.25" style="9" customWidth="1"/>
    <col min="19" max="19" width="18.625" style="9" customWidth="1"/>
    <col min="20" max="20" width="10" style="9" customWidth="1"/>
    <col min="21" max="16384" width="9" style="9"/>
  </cols>
  <sheetData>
    <row r="1" spans="1:22" s="7" customFormat="1" ht="12" customHeight="1" x14ac:dyDescent="0.15">
      <c r="A1" s="10" t="s">
        <v>47</v>
      </c>
      <c r="B1" s="11" t="s">
        <v>10</v>
      </c>
      <c r="C1" s="11" t="s">
        <v>48</v>
      </c>
      <c r="D1" s="11" t="s">
        <v>49</v>
      </c>
      <c r="E1" s="11" t="s">
        <v>50</v>
      </c>
      <c r="F1" s="11" t="s">
        <v>51</v>
      </c>
      <c r="G1" s="11" t="s">
        <v>27</v>
      </c>
      <c r="H1" s="11" t="s">
        <v>52</v>
      </c>
      <c r="I1" s="11" t="s">
        <v>53</v>
      </c>
      <c r="J1" s="11" t="s">
        <v>54</v>
      </c>
      <c r="K1" s="12" t="s">
        <v>34</v>
      </c>
      <c r="L1" s="13" t="s">
        <v>55</v>
      </c>
      <c r="M1" s="13" t="s">
        <v>56</v>
      </c>
      <c r="N1" s="13" t="s">
        <v>57</v>
      </c>
      <c r="O1" s="13" t="s">
        <v>58</v>
      </c>
      <c r="P1" s="14" t="s">
        <v>59</v>
      </c>
      <c r="Q1" s="15" t="s">
        <v>60</v>
      </c>
      <c r="R1" s="7" t="s">
        <v>61</v>
      </c>
      <c r="S1" s="16"/>
      <c r="U1" s="16"/>
    </row>
    <row r="2" spans="1:22" s="8" customFormat="1" x14ac:dyDescent="0.15">
      <c r="B2" s="8">
        <f>'利用申込書（学外）'!B9</f>
        <v>0</v>
      </c>
      <c r="C2" s="8">
        <f>'利用申込書（学外）'!C20</f>
        <v>0</v>
      </c>
      <c r="E2" s="8">
        <f>'利用申込書（学外）'!G10</f>
        <v>0</v>
      </c>
      <c r="F2" s="8">
        <f>'利用申込書（学外）'!B11</f>
        <v>0</v>
      </c>
      <c r="G2" s="8" t="str">
        <f>'利用申込書（学外）'!C18&amp;'利用申込書（学外）'!D18</f>
        <v>銀行振込現金都度払い</v>
      </c>
      <c r="H2" s="8">
        <f>'利用申込書（学外）'!B15</f>
        <v>0</v>
      </c>
      <c r="I2" s="8">
        <f>'利用申込書（学外）'!F15</f>
        <v>46477</v>
      </c>
      <c r="J2" s="8" t="str">
        <f>IF('利用申込書（学外）'!F14&lt;&gt;"",'利用申込書（学外）'!F14,'利用申込書（学外）'!B13)</f>
        <v>共同実験室　全機器・設備（学外対象）</v>
      </c>
      <c r="K2" s="8" t="str">
        <f>'利用申込書（学外）'!E21</f>
        <v>〒</v>
      </c>
      <c r="L2" s="8">
        <f>'利用申込書（学外）'!F21</f>
        <v>0</v>
      </c>
      <c r="M2" s="8">
        <f>L2</f>
        <v>0</v>
      </c>
      <c r="N2" s="8">
        <f>'利用申込書（学外）'!E22</f>
        <v>0</v>
      </c>
      <c r="O2" s="8">
        <f>N2</f>
        <v>0</v>
      </c>
      <c r="P2" s="8">
        <f>'利用申込書（学外）'!G12</f>
        <v>0</v>
      </c>
      <c r="Q2" s="8">
        <f>'利用申込書（学外）'!G11</f>
        <v>0</v>
      </c>
      <c r="R2" s="8">
        <f>'利用申込書（学外）'!H7</f>
        <v>0</v>
      </c>
      <c r="T2" s="17"/>
      <c r="U2" s="17"/>
      <c r="V2" s="17"/>
    </row>
    <row r="3" spans="1:22" s="8" customFormat="1" x14ac:dyDescent="0.15"/>
    <row r="4" spans="1:22" s="8" customFormat="1" x14ac:dyDescent="0.15"/>
  </sheetData>
  <phoneticPr fontId="30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FF7F7"/>
  </sheetPr>
  <dimension ref="A1:L16"/>
  <sheetViews>
    <sheetView zoomScale="130" zoomScaleNormal="130" workbookViewId="0"/>
  </sheetViews>
  <sheetFormatPr defaultColWidth="9" defaultRowHeight="13.5" x14ac:dyDescent="0.15"/>
  <cols>
    <col min="1" max="1" width="11.375" customWidth="1"/>
    <col min="3" max="3" width="13.25" customWidth="1"/>
    <col min="5" max="5" width="16.875" customWidth="1"/>
    <col min="6" max="6" width="14.375" customWidth="1"/>
    <col min="7" max="7" width="20.875" customWidth="1"/>
    <col min="8" max="8" width="15.5" style="1" customWidth="1"/>
    <col min="11" max="11" width="11.5" customWidth="1"/>
    <col min="12" max="12" width="10.375" customWidth="1"/>
  </cols>
  <sheetData>
    <row r="1" spans="1:12" x14ac:dyDescent="0.15">
      <c r="K1" s="4">
        <v>2026</v>
      </c>
      <c r="L1" s="4"/>
    </row>
    <row r="2" spans="1:12" x14ac:dyDescent="0.15">
      <c r="A2" t="s">
        <v>62</v>
      </c>
      <c r="B2" t="s">
        <v>62</v>
      </c>
      <c r="C2" t="s">
        <v>62</v>
      </c>
      <c r="D2" t="s">
        <v>63</v>
      </c>
      <c r="E2" t="s">
        <v>64</v>
      </c>
      <c r="F2" t="s">
        <v>62</v>
      </c>
      <c r="G2" t="s">
        <v>62</v>
      </c>
      <c r="H2" s="1" t="s">
        <v>62</v>
      </c>
      <c r="K2" s="5">
        <f>DATE($K$1+1,4,1)-1</f>
        <v>46477</v>
      </c>
      <c r="L2" s="6">
        <f t="shared" ref="L2:L13" si="0">DATE(YEAR(K2),MONTH(K2),1)</f>
        <v>46447</v>
      </c>
    </row>
    <row r="3" spans="1:12" x14ac:dyDescent="0.15">
      <c r="A3" s="2" t="s">
        <v>65</v>
      </c>
      <c r="B3" t="s">
        <v>66</v>
      </c>
      <c r="C3" t="s">
        <v>67</v>
      </c>
      <c r="D3" t="s">
        <v>68</v>
      </c>
      <c r="E3" t="s">
        <v>69</v>
      </c>
      <c r="F3" t="s">
        <v>70</v>
      </c>
      <c r="G3" t="s">
        <v>71</v>
      </c>
      <c r="H3" s="3" t="s">
        <v>72</v>
      </c>
      <c r="K3" s="5">
        <f>DATE($K$1+1,MONTH(K2),1)-1</f>
        <v>46446</v>
      </c>
      <c r="L3" s="6">
        <f t="shared" si="0"/>
        <v>46419</v>
      </c>
    </row>
    <row r="4" spans="1:12" x14ac:dyDescent="0.15">
      <c r="A4" t="s">
        <v>73</v>
      </c>
      <c r="B4" t="s">
        <v>74</v>
      </c>
      <c r="C4" t="s">
        <v>75</v>
      </c>
      <c r="F4" t="s">
        <v>76</v>
      </c>
      <c r="G4" t="s">
        <v>77</v>
      </c>
      <c r="H4" s="3" t="s">
        <v>78</v>
      </c>
      <c r="K4" s="5">
        <f>DATE($K$1+1,MONTH(K3),1)-1</f>
        <v>46418</v>
      </c>
      <c r="L4" s="6">
        <f t="shared" si="0"/>
        <v>46388</v>
      </c>
    </row>
    <row r="5" spans="1:12" x14ac:dyDescent="0.15">
      <c r="A5" t="s">
        <v>79</v>
      </c>
      <c r="B5" t="s">
        <v>69</v>
      </c>
      <c r="C5" t="s">
        <v>80</v>
      </c>
      <c r="G5" t="s">
        <v>81</v>
      </c>
      <c r="H5" s="3" t="s">
        <v>82</v>
      </c>
      <c r="K5" s="5">
        <f>DATE($K$1+1,MONTH(K4),1)-1</f>
        <v>46387</v>
      </c>
      <c r="L5" s="6">
        <f t="shared" si="0"/>
        <v>46357</v>
      </c>
    </row>
    <row r="6" spans="1:12" x14ac:dyDescent="0.15">
      <c r="A6" t="s">
        <v>83</v>
      </c>
      <c r="G6" t="s">
        <v>84</v>
      </c>
      <c r="H6" s="3" t="s">
        <v>85</v>
      </c>
      <c r="K6" s="5">
        <f t="shared" ref="K6:K13" si="1">DATE($K$1,MONTH(K5),1)-1</f>
        <v>46356</v>
      </c>
      <c r="L6" s="6">
        <f t="shared" si="0"/>
        <v>46327</v>
      </c>
    </row>
    <row r="7" spans="1:12" x14ac:dyDescent="0.15">
      <c r="A7" t="s">
        <v>86</v>
      </c>
      <c r="G7" t="s">
        <v>87</v>
      </c>
      <c r="H7" s="1" t="s">
        <v>88</v>
      </c>
      <c r="K7" s="5">
        <f t="shared" si="1"/>
        <v>46326</v>
      </c>
      <c r="L7" s="6">
        <f t="shared" si="0"/>
        <v>46296</v>
      </c>
    </row>
    <row r="8" spans="1:12" x14ac:dyDescent="0.15">
      <c r="A8" t="s">
        <v>89</v>
      </c>
      <c r="G8" t="s">
        <v>90</v>
      </c>
      <c r="H8" s="3" t="s">
        <v>80</v>
      </c>
      <c r="K8" s="5">
        <f t="shared" si="1"/>
        <v>46295</v>
      </c>
      <c r="L8" s="6">
        <f t="shared" si="0"/>
        <v>46266</v>
      </c>
    </row>
    <row r="9" spans="1:12" x14ac:dyDescent="0.15">
      <c r="A9" t="s">
        <v>91</v>
      </c>
      <c r="G9" t="s">
        <v>92</v>
      </c>
      <c r="H9" s="3" t="s">
        <v>93</v>
      </c>
      <c r="K9" s="5">
        <f t="shared" si="1"/>
        <v>46265</v>
      </c>
      <c r="L9" s="6">
        <f t="shared" si="0"/>
        <v>46235</v>
      </c>
    </row>
    <row r="10" spans="1:12" x14ac:dyDescent="0.15">
      <c r="A10" t="s">
        <v>94</v>
      </c>
      <c r="G10" t="s">
        <v>95</v>
      </c>
      <c r="K10" s="5">
        <f t="shared" si="1"/>
        <v>46234</v>
      </c>
      <c r="L10" s="6">
        <f t="shared" si="0"/>
        <v>46204</v>
      </c>
    </row>
    <row r="11" spans="1:12" x14ac:dyDescent="0.15">
      <c r="A11" t="s">
        <v>96</v>
      </c>
      <c r="G11" t="s">
        <v>97</v>
      </c>
      <c r="K11" s="5">
        <f t="shared" si="1"/>
        <v>46203</v>
      </c>
      <c r="L11" s="6">
        <f t="shared" si="0"/>
        <v>46174</v>
      </c>
    </row>
    <row r="12" spans="1:12" x14ac:dyDescent="0.15">
      <c r="A12" t="s">
        <v>98</v>
      </c>
      <c r="G12" t="s">
        <v>69</v>
      </c>
      <c r="K12" s="5">
        <f t="shared" si="1"/>
        <v>46173</v>
      </c>
      <c r="L12" s="6">
        <f t="shared" si="0"/>
        <v>46143</v>
      </c>
    </row>
    <row r="13" spans="1:12" x14ac:dyDescent="0.15">
      <c r="A13" t="s">
        <v>99</v>
      </c>
      <c r="K13" s="5">
        <f t="shared" si="1"/>
        <v>46142</v>
      </c>
      <c r="L13" s="6">
        <f t="shared" si="0"/>
        <v>46113</v>
      </c>
    </row>
    <row r="14" spans="1:12" x14ac:dyDescent="0.15">
      <c r="A14" t="s">
        <v>100</v>
      </c>
      <c r="K14" s="5"/>
      <c r="L14" s="4"/>
    </row>
    <row r="15" spans="1:12" x14ac:dyDescent="0.15">
      <c r="A15" t="s">
        <v>101</v>
      </c>
      <c r="K15" s="5">
        <f ca="1">TODAY()</f>
        <v>46094</v>
      </c>
      <c r="L15" s="4"/>
    </row>
    <row r="16" spans="1:12" x14ac:dyDescent="0.15">
      <c r="A16" t="s">
        <v>69</v>
      </c>
    </row>
  </sheetData>
  <phoneticPr fontId="3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3.5" x14ac:dyDescent="0.15"/>
  <sheetData/>
  <phoneticPr fontId="30"/>
  <hyperlinks>
    <hyperlink ref="M33" r:id="rId1" display="mailto:nigeka-3@md.okayama-u.ac.jp" xr:uid="{00000000-0004-0000-0300-000000000000}"/>
    <hyperlink ref="M46" r:id="rId2" display="mailto:yumimizu@md.okayama-u.ac.jp" xr:uid="{00000000-0004-0000-0300-000001000000}"/>
    <hyperlink ref="M55" r:id="rId3" display="mailto:pzd99igz@okayama-u.ac.jp" xr:uid="{00000000-0004-0000-0300-000002000000}"/>
    <hyperlink ref="M177" r:id="rId4" display="mailto:miura-r@okayama-u.ac.jp" xr:uid="{00000000-0004-0000-0300-000003000000}"/>
    <hyperlink ref="M183" r:id="rId5" display="mailto:fukunaga-d@okayama-u.ac.jp" xr:uid="{00000000-0004-0000-0300-000004000000}"/>
    <hyperlink ref="M209" r:id="rId6" display="mailto:takayamf@okayama-u.ac.jp" xr:uid="{00000000-0004-0000-0300-000005000000}"/>
    <hyperlink ref="M241" r:id="rId7" display="mailto:tao-a@adm.okayama-u.ac.jp" xr:uid="{00000000-0004-0000-0300-000006000000}"/>
    <hyperlink ref="M52" r:id="rId8" display="mailto:masuda.k@okayama-u.ac.jp" xr:uid="{00000000-0004-0000-0300-000007000000}"/>
    <hyperlink ref="M166" r:id="rId9" display="mailto:masuda.k@okayama-u.ac.jp" xr:uid="{00000000-0004-0000-0300-000008000000}"/>
    <hyperlink ref="M13" r:id="rId10" display="mailto:vivivi@okayama-u.ac.jp" xr:uid="{00000000-0004-0000-0300-000009000000}"/>
    <hyperlink ref="M210" r:id="rId11" display="mailto:mueda@cc.okayama-u.ac.jp" xr:uid="{00000000-0004-0000-0300-00000A000000}"/>
    <hyperlink ref="N208" r:id="rId12" display="mailto:mueda@cc.okayama-u.ac.jp" xr:uid="{00000000-0004-0000-0300-00000B000000}"/>
    <hyperlink ref="M78" r:id="rId13" display="mailto:de20006@s.okayama-u.ac.jp" xr:uid="{00000000-0004-0000-0300-00000C000000}"/>
    <hyperlink ref="M49" r:id="rId14" display="mailto:ryo3@okayama-u.ac.jp" xr:uid="{00000000-0004-0000-0300-00000D000000}"/>
    <hyperlink ref="M76" r:id="rId15" display="mailto:yabui-y@okayama-u.ac.jp" xr:uid="{00000000-0004-0000-0300-00000E000000}"/>
    <hyperlink ref="M259" r:id="rId16" display="mailto:iori@md.okayama-u.ac.jp" xr:uid="{00000000-0004-0000-0300-00000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利用申込書（学外）</vt:lpstr>
      <vt:lpstr>（共同実験室用）</vt:lpstr>
      <vt:lpstr>リスト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kyoudou</dc:creator>
  <cp:lastModifiedBy>crl-win-photo</cp:lastModifiedBy>
  <cp:lastPrinted>2026-03-13T04:41:24Z</cp:lastPrinted>
  <dcterms:created xsi:type="dcterms:W3CDTF">2021-01-14T00:00:00Z</dcterms:created>
  <dcterms:modified xsi:type="dcterms:W3CDTF">2026-03-13T04:43:39Z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1041-11.2.0.9984</vt:lpwstr>
  </property>
</Properties>
</file>