
<file path=[Content_Types].xml><?xml version="1.0" encoding="utf-8"?>
<Types xmlns="http://schemas.openxmlformats.org/package/2006/content-types">
  <Default Extension="vml" ContentType="application/vnd.openxmlformats-officedocument.vmlDrawing"/>
  <Default Extension="docx" ContentType="application/vnd.openxmlformats-officedocument.wordprocessingml.document"/>
  <Default Extension="jpeg" ContentType="image/jpeg"/>
  <Default Extension="JPG" ContentType="image/.jpg"/>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600"/>
  </bookViews>
  <sheets>
    <sheet name="利用申込書（様式１）" sheetId="4" r:id="rId1"/>
    <sheet name="（共同実験室用）" sheetId="5" r:id="rId2"/>
    <sheet name="リスト" sheetId="2" r:id="rId3"/>
    <sheet name="Sheet1" sheetId="6" r:id="rId4"/>
  </sheets>
  <definedNames>
    <definedName name="_xlnm.Print_Area" localSheetId="0">'利用申込書（様式１）'!$A$1:$C$32</definedName>
  </definedNames>
  <calcPr calcId="144525"/>
</workbook>
</file>

<file path=xl/sharedStrings.xml><?xml version="1.0" encoding="utf-8"?>
<sst xmlns="http://schemas.openxmlformats.org/spreadsheetml/2006/main" count="130" uniqueCount="108">
  <si>
    <t xml:space="preserve">No.      </t>
  </si>
  <si>
    <t>原則メールでの受付となります　　送付先　　</t>
  </si>
  <si>
    <t>kyoumed@okayama-u.ac.jp</t>
  </si>
  <si>
    <t>申請書専用メールアドレスです　添付で送付をお願いします</t>
  </si>
  <si>
    <t>教室員全員・年度申込により、使用都度の利用申込書提出が不要（一部の機器を除く）
支払い経費は、運営費交付金または教室付寄付金</t>
  </si>
  <si>
    <t>※ 上記教室付け経費以外での支払い希望の場合は、この利用申込書（様式１）を提出の上、
以下の別経費支払申込書の提出が必要となりますのでご注意ください。
　・科研費（様式２）
　・受託研究費、個別寄付金、特別配分、共同研究、補助金など（様式３）
注）支払い不可となった場合は教室運営費、もしくは教室付寄附金への振替となります　</t>
  </si>
  <si>
    <t>記入、及び選択してください</t>
  </si>
  <si>
    <t>その他の場合等</t>
  </si>
  <si>
    <t>所　属</t>
  </si>
  <si>
    <t>選択してください</t>
  </si>
  <si>
    <t>その他の場合はC欄に記載をお願いします</t>
  </si>
  <si>
    <t>こちらの都合で医歯薬ではなく、旧　医学部・歯学部・薬学部と分けさせてい頂いております</t>
  </si>
  <si>
    <t>学科・教室名（分野名）</t>
  </si>
  <si>
    <t>システムに登録する関係上省略・加筆のお願いをする場合があります</t>
  </si>
  <si>
    <t>鹿田/津島</t>
  </si>
  <si>
    <t>教室教授等名（支払責任者）</t>
  </si>
  <si>
    <t>責任者　内線</t>
  </si>
  <si>
    <t>責任者　メールアドレス</t>
  </si>
  <si>
    <r>
      <rPr>
        <b/>
        <vertAlign val="superscript"/>
        <sz val="11"/>
        <color theme="1"/>
        <rFont val="ＭＳ Ｐゴシック"/>
        <charset val="128"/>
        <scheme val="minor"/>
      </rPr>
      <t>※1</t>
    </r>
    <r>
      <rPr>
        <b/>
        <sz val="11"/>
        <color theme="1"/>
        <rFont val="ＭＳ Ｐゴシック"/>
        <charset val="128"/>
        <scheme val="minor"/>
      </rPr>
      <t xml:space="preserve">  使用者</t>
    </r>
  </si>
  <si>
    <t>教室員全員</t>
  </si>
  <si>
    <t>個別の場合は選択プルダウン選択してください</t>
  </si>
  <si>
    <t>教室員全員の場合は一部の機器を除き使用期間内 利用申込書提出不要</t>
  </si>
  <si>
    <t>個人使用名：メールアドレス・内線</t>
  </si>
  <si>
    <t>個別の場合は使用者氏名連絡先を記載してください　教室員全員は記載不要</t>
  </si>
  <si>
    <t>使用期間　開始日</t>
  </si>
  <si>
    <t>月単位での申請となります</t>
  </si>
  <si>
    <t>使用期間　終了日</t>
  </si>
  <si>
    <t>使用機器</t>
  </si>
  <si>
    <t>共同実験室全機器</t>
  </si>
  <si>
    <t>使用目的</t>
  </si>
  <si>
    <t>研究のため</t>
  </si>
  <si>
    <t>支払経費</t>
  </si>
  <si>
    <t>原則として　運営交付金または、寄付金となります　その他の場合は別途ご相談ください</t>
  </si>
  <si>
    <t>所管コード</t>
  </si>
  <si>
    <t>所管名称</t>
  </si>
  <si>
    <t>目的コード</t>
  </si>
  <si>
    <t>プロジェクトコード</t>
  </si>
  <si>
    <t>運営交付金・間接経費の場合は記載不要</t>
  </si>
  <si>
    <t>事務担当者名</t>
  </si>
  <si>
    <t>使用料その他の連絡窓口になります</t>
  </si>
  <si>
    <t>学科・教室名・部署名等</t>
  </si>
  <si>
    <t>異動等で変更になる場合は随時ご連絡をお願いします</t>
  </si>
  <si>
    <t>内線</t>
  </si>
  <si>
    <t>PHS、携帯等の追記もあればお願いします</t>
  </si>
  <si>
    <t>メールアドレス</t>
  </si>
  <si>
    <t>集計後　明細を送付いたします</t>
  </si>
  <si>
    <t>アドレス登録はお一人のみ　複数登録は不可</t>
  </si>
  <si>
    <t>申込年月日</t>
  </si>
  <si>
    <t>※1 教室員全員の場合は一部の機器を除き使用期間内 利用申込書提出不要、
　  複数名の場合代表者以外は、備考欄に氏名、内線等連絡先、メールアドレスを記入
※集計後の支払い経費（運営費交付金・寄付金）の変更は、各部局事務部にて（会計係等）</t>
  </si>
  <si>
    <r>
      <t>※料金明細の送付は、１ヶ月毎　</t>
    </r>
    <r>
      <rPr>
        <sz val="9"/>
        <color rgb="FFFF0000"/>
        <rFont val="ＭＳ 明朝"/>
        <charset val="128"/>
      </rPr>
      <t>経費の内部取引は、四半期毎</t>
    </r>
    <r>
      <rPr>
        <sz val="9"/>
        <color theme="1"/>
        <rFont val="ＭＳ 明朝"/>
        <charset val="128"/>
      </rPr>
      <t>に行われます
※送付先　共同実験室 　kyoumed@okayama-u.ac.jp (申請書提出専用メール）</t>
    </r>
  </si>
  <si>
    <t>備考　</t>
  </si>
  <si>
    <t>その他連絡事項がありましたら記載してください</t>
  </si>
  <si>
    <r>
      <rPr>
        <sz val="9"/>
        <color theme="1"/>
        <rFont val="ＭＳ Ｐゴシック"/>
        <charset val="128"/>
        <scheme val="minor"/>
      </rPr>
      <t>連絡先　岡山大学医学部 共同実験室　　　〒700-0914　岡山市北区鹿田町2-5-1
Tel 086-235-7472　Fax 086-235-7483　　Mail　ktamaru@md.okayama-u.ac.jp（田丸）　
HP　http://www.okayama-u.ac.jp/user/cr</t>
    </r>
    <r>
      <rPr>
        <b/>
        <sz val="9"/>
        <color theme="1"/>
        <rFont val="ＭＳ Ｐゴシック"/>
        <charset val="128"/>
        <scheme val="minor"/>
      </rPr>
      <t>l/</t>
    </r>
  </si>
  <si>
    <t>※機器使用時の使用簿記載について　記載例</t>
  </si>
  <si>
    <t>所属</t>
  </si>
  <si>
    <t>No.</t>
  </si>
  <si>
    <t>不明項目1</t>
  </si>
  <si>
    <t>旧講座名</t>
  </si>
  <si>
    <t>専攻分野等名</t>
  </si>
  <si>
    <t>教授名</t>
  </si>
  <si>
    <t>運・寄</t>
  </si>
  <si>
    <t>担当者</t>
  </si>
  <si>
    <t>使用料振替額のメールアドレス</t>
  </si>
  <si>
    <t>年度</t>
  </si>
  <si>
    <t>科研全員</t>
  </si>
  <si>
    <t>不明項目2</t>
  </si>
  <si>
    <t>備考</t>
  </si>
  <si>
    <t>開始日</t>
  </si>
  <si>
    <t>終了日</t>
  </si>
  <si>
    <t>申込日</t>
  </si>
  <si>
    <t>ファイル名</t>
  </si>
  <si>
    <t>医学部</t>
  </si>
  <si>
    <t>鹿田</t>
  </si>
  <si>
    <t>運営交付金</t>
  </si>
  <si>
    <t>個人申込み</t>
  </si>
  <si>
    <t>その他</t>
  </si>
  <si>
    <t>有</t>
  </si>
  <si>
    <t>基盤研究（Ａ）</t>
  </si>
  <si>
    <t>受託研究</t>
  </si>
  <si>
    <t>歯学部</t>
  </si>
  <si>
    <t>津島</t>
  </si>
  <si>
    <t>講座付寄付金</t>
  </si>
  <si>
    <t>無</t>
  </si>
  <si>
    <t>基盤研究（Ｂ）</t>
  </si>
  <si>
    <t>共同研究</t>
  </si>
  <si>
    <t>薬学部</t>
  </si>
  <si>
    <t>間接経費</t>
  </si>
  <si>
    <t>基盤研究（Ｃ）</t>
  </si>
  <si>
    <t>補助金</t>
  </si>
  <si>
    <t>医・病院</t>
  </si>
  <si>
    <t>若手研究</t>
  </si>
  <si>
    <t>受託事業</t>
  </si>
  <si>
    <t>歯・病院</t>
  </si>
  <si>
    <t>挑戦的萌芽研究</t>
  </si>
  <si>
    <t>特別配分</t>
  </si>
  <si>
    <t>保健学</t>
  </si>
  <si>
    <t>研究活動スタート支援</t>
  </si>
  <si>
    <t>工学部</t>
  </si>
  <si>
    <t>特別研究員奨励費</t>
  </si>
  <si>
    <t>個別寄付金</t>
  </si>
  <si>
    <t>理学部</t>
  </si>
  <si>
    <t>新学術領域研究</t>
  </si>
  <si>
    <t>農学部</t>
  </si>
  <si>
    <t>国際共同研究加速基金</t>
  </si>
  <si>
    <t>自然系</t>
  </si>
  <si>
    <t>環境理工学部</t>
  </si>
  <si>
    <t>教育学部</t>
  </si>
  <si>
    <t>文学部</t>
  </si>
</sst>
</file>

<file path=xl/styles.xml><?xml version="1.0" encoding="utf-8"?>
<styleSheet xmlns="http://schemas.openxmlformats.org/spreadsheetml/2006/main">
  <numFmts count="9">
    <numFmt numFmtId="176" formatCode="_ * #,##0_ ;_ * \-#,##0_ ;_ * &quot;-&quot;??_ ;_ @_ "/>
    <numFmt numFmtId="43" formatCode="_ * #,##0.00_ ;_ * \-#,##0.00_ ;_ * &quot;-&quot;??_ ;_ @_ "/>
    <numFmt numFmtId="177" formatCode="_-&quot;\&quot;* #,##0_-\ ;\-&quot;\&quot;* #,##0_-\ ;_-&quot;\&quot;* &quot;-&quot;??_-\ ;_-@_-"/>
    <numFmt numFmtId="178" formatCode="[$-F800]dddd\,\ mmmm\ dd\,\ yyyy"/>
    <numFmt numFmtId="179" formatCode="_-&quot;\&quot;* #,##0.00_-\ ;\-&quot;\&quot;* #,##0.00_-\ ;_-&quot;\&quot;* &quot;-&quot;??_-\ ;_-@_-"/>
    <numFmt numFmtId="6" formatCode="&quot;\&quot;#,##0;[Red]&quot;\&quot;\-#,##0"/>
    <numFmt numFmtId="180" formatCode="yyyy/m/d;@"/>
    <numFmt numFmtId="181" formatCode="m/d;@"/>
    <numFmt numFmtId="182" formatCode="0;\-0;;@"/>
  </numFmts>
  <fonts count="57">
    <font>
      <sz val="11"/>
      <color theme="1"/>
      <name val="ＭＳ Ｐゴシック"/>
      <charset val="128"/>
      <scheme val="minor"/>
    </font>
    <font>
      <sz val="10"/>
      <color theme="1"/>
      <name val="ＭＳ Ｐゴシック"/>
      <charset val="128"/>
      <scheme val="minor"/>
    </font>
    <font>
      <sz val="10.5"/>
      <color theme="1"/>
      <name val="ＭＳ 明朝"/>
      <charset val="128"/>
    </font>
    <font>
      <sz val="10"/>
      <color theme="1"/>
      <name val="ＭＳ 明朝"/>
      <charset val="128"/>
    </font>
    <font>
      <sz val="10"/>
      <name val="ＭＳ ゴシック"/>
      <charset val="128"/>
    </font>
    <font>
      <sz val="9"/>
      <name val="ＭＳ ゴシック"/>
      <charset val="128"/>
    </font>
    <font>
      <sz val="8"/>
      <name val="HGP教科書体"/>
      <charset val="128"/>
    </font>
    <font>
      <sz val="8"/>
      <name val="ＭＳ ゴシック"/>
      <charset val="128"/>
    </font>
    <font>
      <sz val="14"/>
      <color theme="1"/>
      <name val="ＭＳ Ｐゴシック"/>
      <charset val="128"/>
      <scheme val="minor"/>
    </font>
    <font>
      <b/>
      <sz val="11"/>
      <color theme="1"/>
      <name val="ＭＳ Ｐゴシック"/>
      <charset val="128"/>
      <scheme val="minor"/>
    </font>
    <font>
      <i/>
      <sz val="11"/>
      <color theme="1"/>
      <name val="ＭＳ Ｐ明朝"/>
      <charset val="128"/>
    </font>
    <font>
      <u/>
      <sz val="11"/>
      <color theme="10"/>
      <name val="ＭＳ Ｐゴシック"/>
      <charset val="128"/>
      <scheme val="minor"/>
    </font>
    <font>
      <b/>
      <sz val="18"/>
      <color theme="1"/>
      <name val="HG丸ｺﾞｼｯｸM-PRO"/>
      <charset val="128"/>
    </font>
    <font>
      <b/>
      <sz val="14"/>
      <color theme="1"/>
      <name val="HG丸ｺﾞｼｯｸM-PRO"/>
      <charset val="128"/>
    </font>
    <font>
      <b/>
      <sz val="10"/>
      <color theme="1"/>
      <name val="ＭＳ 明朝"/>
      <charset val="128"/>
    </font>
    <font>
      <b/>
      <sz val="10"/>
      <color theme="1"/>
      <name val="HG丸ｺﾞｼｯｸM-PRO"/>
      <charset val="128"/>
    </font>
    <font>
      <b/>
      <sz val="9"/>
      <color rgb="FFFF0000"/>
      <name val="ＭＳ 明朝"/>
      <charset val="128"/>
    </font>
    <font>
      <b/>
      <sz val="14"/>
      <color theme="1"/>
      <name val="ＭＳ 明朝"/>
      <charset val="128"/>
    </font>
    <font>
      <sz val="11"/>
      <color rgb="FFFF0000"/>
      <name val="ＭＳ Ｐゴシック"/>
      <charset val="128"/>
      <scheme val="minor"/>
    </font>
    <font>
      <sz val="9"/>
      <color theme="1"/>
      <name val="ＭＳ 明朝"/>
      <charset val="128"/>
    </font>
    <font>
      <sz val="12"/>
      <color theme="1"/>
      <name val="ＭＳ 明朝"/>
      <charset val="128"/>
    </font>
    <font>
      <sz val="11"/>
      <color theme="1"/>
      <name val="ＭＳ 明朝"/>
      <charset val="128"/>
    </font>
    <font>
      <sz val="9"/>
      <color theme="1"/>
      <name val="ＭＳ Ｐゴシック"/>
      <charset val="128"/>
      <scheme val="minor"/>
    </font>
    <font>
      <b/>
      <sz val="9"/>
      <color theme="1"/>
      <name val="ＭＳ Ｐゴシック"/>
      <charset val="128"/>
      <scheme val="minor"/>
    </font>
    <font>
      <b/>
      <sz val="11"/>
      <color rgb="FFFF0000"/>
      <name val="ＭＳ Ｐゴシック"/>
      <charset val="128"/>
      <scheme val="minor"/>
    </font>
    <font>
      <sz val="12"/>
      <name val="Times New Roman"/>
      <charset val="134"/>
    </font>
    <font>
      <sz val="11"/>
      <color indexed="8"/>
      <name val="ＭＳ Ｐゴシック"/>
      <charset val="128"/>
    </font>
    <font>
      <b/>
      <sz val="11"/>
      <color indexed="9"/>
      <name val="ＭＳ Ｐゴシック"/>
      <charset val="128"/>
    </font>
    <font>
      <sz val="11"/>
      <color theme="1"/>
      <name val="ＭＳ Ｐゴシック"/>
      <charset val="134"/>
      <scheme val="minor"/>
    </font>
    <font>
      <sz val="11"/>
      <color theme="0"/>
      <name val="ＭＳ Ｐゴシック"/>
      <charset val="0"/>
      <scheme val="minor"/>
    </font>
    <font>
      <sz val="11"/>
      <color indexed="60"/>
      <name val="ＭＳ Ｐゴシック"/>
      <charset val="128"/>
    </font>
    <font>
      <sz val="11"/>
      <color theme="1"/>
      <name val="ＭＳ Ｐゴシック"/>
      <charset val="0"/>
      <scheme val="minor"/>
    </font>
    <font>
      <sz val="11"/>
      <color rgb="FF3F3F76"/>
      <name val="ＭＳ Ｐゴシック"/>
      <charset val="0"/>
      <scheme val="minor"/>
    </font>
    <font>
      <sz val="11"/>
      <name val="ＭＳ Ｐゴシック"/>
      <charset val="128"/>
    </font>
    <font>
      <sz val="11"/>
      <color rgb="FF9C0006"/>
      <name val="ＭＳ Ｐゴシック"/>
      <charset val="0"/>
      <scheme val="minor"/>
    </font>
    <font>
      <b/>
      <sz val="11"/>
      <color rgb="FFFFFFFF"/>
      <name val="ＭＳ Ｐゴシック"/>
      <charset val="0"/>
      <scheme val="minor"/>
    </font>
    <font>
      <sz val="11"/>
      <color rgb="FF9C0006"/>
      <name val="ＭＳ Ｐゴシック"/>
      <charset val="128"/>
      <scheme val="minor"/>
    </font>
    <font>
      <u/>
      <sz val="11"/>
      <color indexed="12"/>
      <name val="ＭＳ Ｐゴシック"/>
      <charset val="128"/>
    </font>
    <font>
      <b/>
      <sz val="11"/>
      <color indexed="52"/>
      <name val="ＭＳ Ｐゴシック"/>
      <charset val="128"/>
    </font>
    <font>
      <u/>
      <sz val="11"/>
      <color rgb="FF800080"/>
      <name val="ＭＳ Ｐゴシック"/>
      <charset val="0"/>
      <scheme val="minor"/>
    </font>
    <font>
      <b/>
      <sz val="11"/>
      <color theme="0"/>
      <name val="ＭＳ Ｐゴシック"/>
      <charset val="128"/>
      <scheme val="minor"/>
    </font>
    <font>
      <sz val="11"/>
      <color rgb="FFFF0000"/>
      <name val="ＭＳ Ｐゴシック"/>
      <charset val="0"/>
      <scheme val="minor"/>
    </font>
    <font>
      <b/>
      <sz val="11"/>
      <color rgb="FF3F3F3F"/>
      <name val="ＭＳ Ｐゴシック"/>
      <charset val="0"/>
      <scheme val="minor"/>
    </font>
    <font>
      <sz val="11"/>
      <color rgb="FFFA7D00"/>
      <name val="ＭＳ Ｐゴシック"/>
      <charset val="0"/>
      <scheme val="minor"/>
    </font>
    <font>
      <sz val="11"/>
      <color rgb="FF006100"/>
      <name val="ＭＳ Ｐゴシック"/>
      <charset val="0"/>
      <scheme val="minor"/>
    </font>
    <font>
      <b/>
      <sz val="18"/>
      <color theme="3"/>
      <name val="ＭＳ Ｐゴシック"/>
      <charset val="134"/>
      <scheme val="minor"/>
    </font>
    <font>
      <i/>
      <sz val="11"/>
      <color rgb="FF7F7F7F"/>
      <name val="ＭＳ Ｐゴシック"/>
      <charset val="0"/>
      <scheme val="minor"/>
    </font>
    <font>
      <b/>
      <sz val="15"/>
      <color theme="3"/>
      <name val="ＭＳ Ｐゴシック"/>
      <charset val="134"/>
      <scheme val="minor"/>
    </font>
    <font>
      <b/>
      <sz val="13"/>
      <color theme="3"/>
      <name val="ＭＳ Ｐゴシック"/>
      <charset val="134"/>
      <scheme val="minor"/>
    </font>
    <font>
      <sz val="11"/>
      <color rgb="FF9C6500"/>
      <name val="ＭＳ Ｐゴシック"/>
      <charset val="0"/>
      <scheme val="minor"/>
    </font>
    <font>
      <b/>
      <sz val="11"/>
      <color rgb="FFFA7D00"/>
      <name val="ＭＳ Ｐゴシック"/>
      <charset val="0"/>
      <scheme val="minor"/>
    </font>
    <font>
      <b/>
      <sz val="11"/>
      <color theme="3"/>
      <name val="ＭＳ Ｐゴシック"/>
      <charset val="134"/>
      <scheme val="minor"/>
    </font>
    <font>
      <b/>
      <sz val="11"/>
      <color theme="1"/>
      <name val="ＭＳ Ｐゴシック"/>
      <charset val="0"/>
      <scheme val="minor"/>
    </font>
    <font>
      <sz val="11"/>
      <color indexed="17"/>
      <name val="ＭＳ Ｐゴシック"/>
      <charset val="128"/>
    </font>
    <font>
      <sz val="11"/>
      <color rgb="FF006100"/>
      <name val="ＭＳ Ｐゴシック"/>
      <charset val="128"/>
      <scheme val="minor"/>
    </font>
    <font>
      <b/>
      <vertAlign val="superscript"/>
      <sz val="11"/>
      <color theme="1"/>
      <name val="ＭＳ Ｐゴシック"/>
      <charset val="128"/>
      <scheme val="minor"/>
    </font>
    <font>
      <sz val="9"/>
      <color rgb="FFFF0000"/>
      <name val="ＭＳ 明朝"/>
      <charset val="128"/>
    </font>
  </fonts>
  <fills count="39">
    <fill>
      <patternFill patternType="none"/>
    </fill>
    <fill>
      <patternFill patternType="gray125"/>
    </fill>
    <fill>
      <patternFill patternType="solid">
        <fgColor rgb="FFD1FAFB"/>
        <bgColor indexed="64"/>
      </patternFill>
    </fill>
    <fill>
      <patternFill patternType="solid">
        <fgColor rgb="FFFFFF99"/>
        <bgColor indexed="64"/>
      </patternFill>
    </fill>
    <fill>
      <patternFill patternType="solid">
        <fgColor indexed="55"/>
        <bgColor indexed="64"/>
      </patternFill>
    </fill>
    <fill>
      <patternFill patternType="solid">
        <fgColor theme="4" tint="0.399975585192419"/>
        <bgColor indexed="64"/>
      </patternFill>
    </fill>
    <fill>
      <patternFill patternType="solid">
        <fgColor indexed="2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indexed="9"/>
        <bgColor indexed="64"/>
      </patternFill>
    </fill>
    <fill>
      <patternFill patternType="solid">
        <fgColor theme="5" tint="0.799981688894314"/>
        <bgColor indexed="64"/>
      </patternFill>
    </fill>
    <fill>
      <patternFill patternType="solid">
        <fgColor theme="6"/>
        <bgColor indexed="64"/>
      </patternFill>
    </fill>
    <fill>
      <patternFill patternType="solid">
        <fgColor theme="9" tint="0.799981688894314"/>
        <bgColor indexed="64"/>
      </patternFill>
    </fill>
    <fill>
      <patternFill patternType="solid">
        <fgColor theme="5"/>
        <bgColor indexed="64"/>
      </patternFill>
    </fill>
    <fill>
      <patternFill patternType="solid">
        <fgColor theme="7"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C6EFCE"/>
        <bgColor indexed="64"/>
      </patternFill>
    </fill>
    <fill>
      <patternFill patternType="solid">
        <fgColor theme="7" tint="0.599993896298105"/>
        <bgColor indexed="64"/>
      </patternFill>
    </fill>
    <fill>
      <patternFill patternType="solid">
        <fgColor theme="9"/>
        <bgColor indexed="64"/>
      </patternFill>
    </fill>
    <fill>
      <patternFill patternType="solid">
        <fgColor rgb="FFFFEB9C"/>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indexed="42"/>
        <bgColor indexed="64"/>
      </patternFill>
    </fill>
  </fills>
  <borders count="33">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diagonalDown="1">
      <left style="thin">
        <color auto="1"/>
      </left>
      <right style="medium">
        <color auto="1"/>
      </right>
      <top style="thin">
        <color auto="1"/>
      </top>
      <bottom style="thin">
        <color auto="1"/>
      </bottom>
      <diagonal style="dotted">
        <color auto="1"/>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diagonalDown="1">
      <left style="thin">
        <color auto="1"/>
      </left>
      <right style="medium">
        <color auto="1"/>
      </right>
      <top style="thin">
        <color auto="1"/>
      </top>
      <bottom style="medium">
        <color auto="1"/>
      </bottom>
      <diagonal style="dotted">
        <color auto="1"/>
      </diagonal>
    </border>
    <border diagonalDown="1">
      <left style="thin">
        <color auto="1"/>
      </left>
      <right style="medium">
        <color auto="1"/>
      </right>
      <top style="medium">
        <color auto="1"/>
      </top>
      <bottom style="thin">
        <color auto="1"/>
      </bottom>
      <diagonal style="dotted">
        <color auto="1"/>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diagonalDown="1">
      <left style="thin">
        <color auto="1"/>
      </left>
      <right style="medium">
        <color auto="1"/>
      </right>
      <top/>
      <bottom style="medium">
        <color auto="1"/>
      </bottom>
      <diagonal style="dotted">
        <color auto="1"/>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8">
    <xf numFmtId="0" fontId="0" fillId="0" borderId="0">
      <alignment vertical="center"/>
    </xf>
    <xf numFmtId="43" fontId="28" fillId="0" borderId="0" applyFont="0" applyFill="0" applyBorder="0" applyAlignment="0" applyProtection="0">
      <alignment vertical="center"/>
    </xf>
    <xf numFmtId="0" fontId="32" fillId="9" borderId="24" applyNumberFormat="0" applyAlignment="0" applyProtection="0">
      <alignment vertical="center"/>
    </xf>
    <xf numFmtId="176" fontId="28" fillId="0" borderId="0" applyFont="0" applyFill="0" applyBorder="0" applyAlignment="0" applyProtection="0">
      <alignment vertical="center"/>
    </xf>
    <xf numFmtId="179" fontId="28" fillId="0" borderId="0" applyFont="0" applyFill="0" applyBorder="0" applyAlignment="0" applyProtection="0">
      <alignment vertical="center"/>
    </xf>
    <xf numFmtId="0" fontId="31" fillId="7" borderId="0" applyNumberFormat="0" applyBorder="0" applyAlignment="0" applyProtection="0">
      <alignment vertical="center"/>
    </xf>
    <xf numFmtId="177" fontId="28" fillId="0" borderId="0" applyFont="0" applyFill="0" applyBorder="0" applyAlignment="0" applyProtection="0">
      <alignment vertical="center"/>
    </xf>
    <xf numFmtId="9" fontId="28" fillId="0" borderId="0" applyFont="0" applyFill="0" applyBorder="0" applyAlignment="0" applyProtection="0">
      <alignment vertical="center"/>
    </xf>
    <xf numFmtId="0" fontId="11" fillId="0" borderId="0" applyNumberFormat="0" applyFill="0" applyBorder="0" applyAlignment="0" applyProtection="0">
      <alignment vertical="center"/>
    </xf>
    <xf numFmtId="0" fontId="36" fillId="10" borderId="0" applyNumberFormat="0" applyBorder="0" applyAlignment="0" applyProtection="0">
      <alignment vertical="center"/>
    </xf>
    <xf numFmtId="0" fontId="38" fillId="15" borderId="26" applyNumberFormat="0" applyAlignment="0" applyProtection="0">
      <alignment vertical="center"/>
    </xf>
    <xf numFmtId="0" fontId="29" fillId="19" borderId="0" applyNumberFormat="0" applyBorder="0" applyAlignment="0" applyProtection="0">
      <alignment vertical="center"/>
    </xf>
    <xf numFmtId="0" fontId="39" fillId="0" borderId="0" applyNumberFormat="0" applyFill="0" applyBorder="0" applyAlignment="0" applyProtection="0">
      <alignment vertical="center"/>
    </xf>
    <xf numFmtId="0" fontId="40" fillId="11" borderId="25" applyNumberFormat="0" applyAlignment="0" applyProtection="0">
      <alignment vertical="center"/>
    </xf>
    <xf numFmtId="38" fontId="33" fillId="0" borderId="0" applyFont="0" applyFill="0" applyBorder="0" applyAlignment="0" applyProtection="0"/>
    <xf numFmtId="0" fontId="31" fillId="20" borderId="0" applyNumberFormat="0" applyBorder="0" applyAlignment="0" applyProtection="0">
      <alignment vertical="center"/>
    </xf>
    <xf numFmtId="0" fontId="28" fillId="22" borderId="29" applyNumberFormat="0" applyFont="0" applyAlignment="0" applyProtection="0">
      <alignment vertical="center"/>
    </xf>
    <xf numFmtId="0" fontId="33" fillId="0" borderId="0">
      <alignment vertical="center"/>
    </xf>
    <xf numFmtId="0" fontId="44" fillId="23" borderId="0" applyNumberFormat="0" applyBorder="0" applyAlignment="0" applyProtection="0">
      <alignment vertical="center"/>
    </xf>
    <xf numFmtId="0" fontId="41" fillId="0" borderId="0" applyNumberFormat="0" applyFill="0" applyBorder="0" applyAlignment="0" applyProtection="0">
      <alignment vertical="center"/>
    </xf>
    <xf numFmtId="0" fontId="43" fillId="0" borderId="28" applyNumberFormat="0" applyFill="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9" fillId="25" borderId="0" applyNumberFormat="0" applyBorder="0" applyAlignment="0" applyProtection="0">
      <alignment vertical="center"/>
    </xf>
    <xf numFmtId="0" fontId="42" fillId="21" borderId="27" applyNumberFormat="0" applyAlignment="0" applyProtection="0">
      <alignment vertical="center"/>
    </xf>
    <xf numFmtId="0" fontId="47" fillId="0" borderId="30" applyNumberFormat="0" applyFill="0" applyAlignment="0" applyProtection="0">
      <alignment vertical="center"/>
    </xf>
    <xf numFmtId="0" fontId="48" fillId="0" borderId="30" applyNumberFormat="0" applyFill="0" applyAlignment="0" applyProtection="0">
      <alignment vertical="center"/>
    </xf>
    <xf numFmtId="0" fontId="50" fillId="21" borderId="24" applyNumberFormat="0" applyAlignment="0" applyProtection="0">
      <alignment vertical="center"/>
    </xf>
    <xf numFmtId="0" fontId="51" fillId="0" borderId="31" applyNumberFormat="0" applyFill="0" applyAlignment="0" applyProtection="0">
      <alignment vertical="center"/>
    </xf>
    <xf numFmtId="0" fontId="51" fillId="0" borderId="0" applyNumberFormat="0" applyFill="0" applyBorder="0" applyAlignment="0" applyProtection="0">
      <alignment vertical="center"/>
    </xf>
    <xf numFmtId="0" fontId="29" fillId="28" borderId="0" applyNumberFormat="0" applyBorder="0" applyAlignment="0" applyProtection="0">
      <alignment vertical="center"/>
    </xf>
    <xf numFmtId="0" fontId="35" fillId="11" borderId="25" applyNumberFormat="0" applyAlignment="0" applyProtection="0">
      <alignment vertical="center"/>
    </xf>
    <xf numFmtId="0" fontId="31" fillId="8" borderId="0" applyNumberFormat="0" applyBorder="0" applyAlignment="0" applyProtection="0">
      <alignment vertical="center"/>
    </xf>
    <xf numFmtId="0" fontId="52" fillId="0" borderId="32" applyNumberFormat="0" applyFill="0" applyAlignment="0" applyProtection="0">
      <alignment vertical="center"/>
    </xf>
    <xf numFmtId="0" fontId="34" fillId="10" borderId="0" applyNumberFormat="0" applyBorder="0" applyAlignment="0" applyProtection="0">
      <alignment vertical="center"/>
    </xf>
    <xf numFmtId="0" fontId="49" fillId="26" borderId="0" applyNumberFormat="0" applyBorder="0" applyAlignment="0" applyProtection="0">
      <alignment vertical="center"/>
    </xf>
    <xf numFmtId="0" fontId="30" fillId="6" borderId="0" applyNumberFormat="0" applyBorder="0" applyAlignment="0" applyProtection="0">
      <alignment vertical="center"/>
    </xf>
    <xf numFmtId="0" fontId="29"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29" fillId="5" borderId="0" applyNumberFormat="0" applyBorder="0" applyAlignment="0" applyProtection="0">
      <alignment vertical="center"/>
    </xf>
    <xf numFmtId="0" fontId="31" fillId="16" borderId="0" applyNumberFormat="0" applyBorder="0" applyAlignment="0" applyProtection="0">
      <alignment vertical="center"/>
    </xf>
    <xf numFmtId="0" fontId="31" fillId="14" borderId="0" applyNumberFormat="0" applyBorder="0" applyAlignment="0" applyProtection="0">
      <alignment vertical="center"/>
    </xf>
    <xf numFmtId="0" fontId="31" fillId="18" borderId="0" applyNumberFormat="0" applyBorder="0" applyAlignment="0" applyProtection="0">
      <alignment vertical="center"/>
    </xf>
    <xf numFmtId="0" fontId="29" fillId="13" borderId="0" applyNumberFormat="0" applyBorder="0" applyAlignment="0" applyProtection="0">
      <alignment vertical="center"/>
    </xf>
    <xf numFmtId="0" fontId="29" fillId="17" borderId="0" applyNumberFormat="0" applyBorder="0" applyAlignment="0" applyProtection="0">
      <alignment vertical="center"/>
    </xf>
    <xf numFmtId="0" fontId="27" fillId="4" borderId="23" applyNumberFormat="0" applyAlignment="0" applyProtection="0">
      <alignment vertical="center"/>
    </xf>
    <xf numFmtId="38" fontId="25" fillId="0" borderId="0" applyFont="0" applyFill="0" applyBorder="0" applyAlignment="0" applyProtection="0">
      <alignment vertical="center"/>
    </xf>
    <xf numFmtId="0" fontId="31" fillId="12" borderId="0" applyNumberFormat="0" applyBorder="0" applyAlignment="0" applyProtection="0">
      <alignment vertical="center"/>
    </xf>
    <xf numFmtId="0" fontId="31" fillId="27" borderId="0" applyNumberFormat="0" applyBorder="0" applyAlignment="0" applyProtection="0">
      <alignment vertical="center"/>
    </xf>
    <xf numFmtId="0" fontId="29" fillId="32" borderId="0" applyNumberFormat="0" applyBorder="0" applyAlignment="0" applyProtection="0">
      <alignment vertical="center"/>
    </xf>
    <xf numFmtId="0" fontId="29" fillId="35" borderId="0" applyNumberFormat="0" applyBorder="0" applyAlignment="0" applyProtection="0">
      <alignment vertical="center"/>
    </xf>
    <xf numFmtId="0" fontId="31" fillId="24" borderId="0" applyNumberFormat="0" applyBorder="0" applyAlignment="0" applyProtection="0">
      <alignment vertical="center"/>
    </xf>
    <xf numFmtId="0" fontId="29" fillId="36" borderId="0" applyNumberFormat="0" applyBorder="0" applyAlignment="0" applyProtection="0">
      <alignment vertical="center"/>
    </xf>
    <xf numFmtId="0" fontId="29" fillId="34" borderId="0" applyNumberFormat="0" applyBorder="0" applyAlignment="0" applyProtection="0">
      <alignment vertical="center"/>
    </xf>
    <xf numFmtId="0" fontId="31" fillId="33" borderId="0" applyNumberFormat="0" applyBorder="0" applyAlignment="0" applyProtection="0">
      <alignment vertical="center"/>
    </xf>
    <xf numFmtId="0" fontId="29" fillId="37" borderId="0" applyNumberFormat="0" applyBorder="0" applyAlignment="0" applyProtection="0">
      <alignment vertical="center"/>
    </xf>
    <xf numFmtId="0" fontId="37" fillId="0" borderId="0" applyNumberFormat="0" applyFill="0" applyBorder="0" applyAlignment="0" applyProtection="0">
      <alignment vertical="top"/>
      <protection locked="0"/>
    </xf>
    <xf numFmtId="6" fontId="25" fillId="0" borderId="0" applyFont="0" applyFill="0" applyBorder="0" applyAlignment="0" applyProtection="0">
      <alignment vertical="center"/>
    </xf>
    <xf numFmtId="6" fontId="33" fillId="0" borderId="0" applyFont="0" applyFill="0" applyBorder="0" applyAlignment="0" applyProtection="0">
      <alignment vertical="center"/>
    </xf>
    <xf numFmtId="0" fontId="0" fillId="0" borderId="0">
      <alignment vertical="center"/>
    </xf>
    <xf numFmtId="0" fontId="26" fillId="0" borderId="0">
      <alignment vertical="center"/>
    </xf>
    <xf numFmtId="0" fontId="33" fillId="0" borderId="0">
      <alignment vertical="center"/>
    </xf>
    <xf numFmtId="0" fontId="25" fillId="0" borderId="0">
      <alignment vertical="center"/>
    </xf>
    <xf numFmtId="0" fontId="33" fillId="0" borderId="0"/>
    <xf numFmtId="0" fontId="26" fillId="0" borderId="0"/>
    <xf numFmtId="0" fontId="53" fillId="38" borderId="0" applyNumberFormat="0" applyBorder="0" applyAlignment="0" applyProtection="0">
      <alignment vertical="center"/>
    </xf>
    <xf numFmtId="0" fontId="54" fillId="23" borderId="0" applyNumberFormat="0" applyBorder="0" applyAlignment="0" applyProtection="0">
      <alignment vertical="center"/>
    </xf>
  </cellStyleXfs>
  <cellXfs count="78">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180" fontId="0" fillId="0" borderId="0" xfId="0" applyNumberFormat="1">
      <alignment vertical="center"/>
    </xf>
    <xf numFmtId="14" fontId="0" fillId="0" borderId="0" xfId="0" applyNumberFormat="1">
      <alignment vertical="center"/>
    </xf>
    <xf numFmtId="180" fontId="0" fillId="0" borderId="0" xfId="0" applyNumberFormat="1" applyFont="1" applyFill="1" applyAlignment="1">
      <alignment vertical="center"/>
    </xf>
    <xf numFmtId="180" fontId="0" fillId="0" borderId="0" xfId="0" applyNumberFormat="1" applyFont="1" applyFill="1" applyAlignment="1">
      <alignment vertical="center"/>
    </xf>
    <xf numFmtId="0" fontId="4" fillId="0" borderId="0" xfId="0" applyFont="1" applyFill="1" applyBorder="1" applyAlignment="1">
      <alignment horizontal="center" vertical="center" shrinkToFit="1"/>
    </xf>
    <xf numFmtId="0" fontId="0" fillId="0" borderId="0" xfId="0" applyBorder="1" applyAlignment="1">
      <alignment vertical="center" shrinkToFit="1"/>
    </xf>
    <xf numFmtId="0" fontId="0" fillId="0" borderId="0" xfId="0" applyAlignment="1">
      <alignment vertical="center" shrinkToFit="1"/>
    </xf>
    <xf numFmtId="0" fontId="5" fillId="0" borderId="0" xfId="0" applyFont="1" applyFill="1" applyBorder="1" applyAlignment="1">
      <alignment horizontal="center" vertical="center" shrinkToFit="1"/>
    </xf>
    <xf numFmtId="49" fontId="6" fillId="0" borderId="0" xfId="65" applyNumberFormat="1" applyFont="1" applyFill="1" applyBorder="1" applyAlignment="1">
      <alignment horizontal="center" shrinkToFit="1"/>
    </xf>
    <xf numFmtId="0" fontId="7" fillId="0" borderId="0" xfId="0" applyFont="1" applyFill="1" applyBorder="1" applyAlignment="1">
      <alignment horizontal="center" vertical="center" shrinkToFit="1"/>
    </xf>
    <xf numFmtId="0" fontId="0" fillId="0" borderId="0" xfId="0" applyFont="1" applyFill="1" applyBorder="1" applyAlignment="1">
      <alignment shrinkToFit="1"/>
    </xf>
    <xf numFmtId="181" fontId="5" fillId="0" borderId="0" xfId="0" applyNumberFormat="1" applyFont="1" applyFill="1" applyBorder="1" applyAlignment="1">
      <alignment horizontal="center" vertical="center" shrinkToFit="1"/>
    </xf>
    <xf numFmtId="180" fontId="0" fillId="0" borderId="0" xfId="0" applyNumberFormat="1" applyBorder="1" applyAlignment="1">
      <alignment vertical="center" shrinkToFit="1"/>
    </xf>
    <xf numFmtId="0" fontId="8" fillId="0" borderId="0" xfId="0" applyFont="1">
      <alignment vertical="center"/>
    </xf>
    <xf numFmtId="0" fontId="0" fillId="0" borderId="0" xfId="0" applyAlignment="1">
      <alignment horizontal="center" vertical="center"/>
    </xf>
    <xf numFmtId="0" fontId="9" fillId="0" borderId="0" xfId="0" applyFont="1" applyAlignment="1">
      <alignment horizontal="center" vertical="center" shrinkToFit="1"/>
    </xf>
    <xf numFmtId="0" fontId="0" fillId="0" borderId="0" xfId="0" applyAlignment="1">
      <alignment horizontal="center" vertical="center" shrinkToFit="1"/>
    </xf>
    <xf numFmtId="0" fontId="0" fillId="0" borderId="0" xfId="0" applyFont="1" applyAlignment="1">
      <alignment horizontal="left" vertical="center" shrinkToFit="1"/>
    </xf>
    <xf numFmtId="0" fontId="10" fillId="0" borderId="0" xfId="0" applyFont="1" applyAlignment="1">
      <alignment horizontal="right" vertical="center" shrinkToFit="1"/>
    </xf>
    <xf numFmtId="0" fontId="9" fillId="0" borderId="0" xfId="0" applyFont="1" applyAlignment="1">
      <alignment horizontal="right" vertical="center" shrinkToFit="1"/>
    </xf>
    <xf numFmtId="0" fontId="11" fillId="0" borderId="0" xfId="8">
      <alignment vertical="center"/>
    </xf>
    <xf numFmtId="0" fontId="12" fillId="0" borderId="0" xfId="0" applyFont="1" applyBorder="1" applyAlignment="1">
      <alignment horizontal="center" vertical="center" shrinkToFit="1"/>
    </xf>
    <xf numFmtId="0" fontId="13" fillId="0" borderId="0" xfId="0" applyFont="1" applyBorder="1" applyAlignment="1">
      <alignment horizontal="center" vertical="center"/>
    </xf>
    <xf numFmtId="0" fontId="8" fillId="0" borderId="0" xfId="0" applyFont="1" applyAlignment="1">
      <alignment vertical="center" shrinkToFit="1"/>
    </xf>
    <xf numFmtId="0" fontId="14" fillId="0" borderId="0" xfId="0" applyFont="1" applyBorder="1" applyAlignment="1">
      <alignment horizontal="center" vertical="center" wrapText="1" shrinkToFit="1"/>
    </xf>
    <xf numFmtId="0" fontId="14" fillId="0" borderId="0" xfId="0" applyFont="1" applyBorder="1" applyAlignment="1">
      <alignment horizontal="center" vertical="center" shrinkToFit="1"/>
    </xf>
    <xf numFmtId="0" fontId="15" fillId="0" borderId="0" xfId="0" applyFont="1" applyBorder="1" applyAlignment="1">
      <alignment horizontal="center" vertical="center"/>
    </xf>
    <xf numFmtId="0" fontId="1" fillId="0" borderId="0" xfId="0" applyFont="1" applyAlignment="1">
      <alignment vertical="center" shrinkToFit="1"/>
    </xf>
    <xf numFmtId="0" fontId="16" fillId="0" borderId="0" xfId="0" applyFont="1" applyBorder="1" applyAlignment="1">
      <alignment horizontal="left" vertical="top" wrapText="1" indent="3" shrinkToFit="1"/>
    </xf>
    <xf numFmtId="0" fontId="17" fillId="0" borderId="0" xfId="0" applyFont="1" applyBorder="1" applyAlignment="1">
      <alignment horizontal="left" vertical="top" indent="3" shrinkToFit="1"/>
    </xf>
    <xf numFmtId="0" fontId="9" fillId="0" borderId="1" xfId="0" applyFont="1" applyBorder="1" applyAlignment="1">
      <alignment horizontal="center" vertical="center" shrinkToFit="1"/>
    </xf>
    <xf numFmtId="0" fontId="9" fillId="2" borderId="2" xfId="0" applyFont="1" applyFill="1" applyBorder="1" applyAlignment="1">
      <alignment horizontal="center" vertical="center" shrinkToFit="1"/>
    </xf>
    <xf numFmtId="0" fontId="9" fillId="0" borderId="3" xfId="0" applyFont="1"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shrinkToFit="1"/>
    </xf>
    <xf numFmtId="0" fontId="9" fillId="0" borderId="6" xfId="0" applyFont="1" applyBorder="1" applyAlignment="1">
      <alignment horizontal="center" vertical="center" shrinkToFit="1"/>
    </xf>
    <xf numFmtId="49" fontId="0" fillId="2" borderId="7" xfId="0" applyNumberFormat="1" applyFill="1" applyBorder="1" applyAlignment="1">
      <alignment horizontal="center" vertical="center" shrinkToFit="1"/>
    </xf>
    <xf numFmtId="0" fontId="0" fillId="0" borderId="8" xfId="0" applyFill="1" applyBorder="1" applyAlignment="1">
      <alignment horizontal="center" vertical="center" shrinkToFit="1"/>
    </xf>
    <xf numFmtId="0" fontId="18" fillId="0" borderId="4" xfId="0" applyFont="1" applyFill="1" applyBorder="1" applyAlignment="1">
      <alignment horizontal="center" vertical="center"/>
    </xf>
    <xf numFmtId="0" fontId="0" fillId="0" borderId="5" xfId="0" applyBorder="1" applyAlignment="1">
      <alignment vertical="center" shrinkToFit="1"/>
    </xf>
    <xf numFmtId="0" fontId="9" fillId="0" borderId="9" xfId="0" applyFont="1" applyBorder="1" applyAlignment="1">
      <alignment horizontal="center" vertical="center" shrinkToFit="1"/>
    </xf>
    <xf numFmtId="0" fontId="0" fillId="2" borderId="5" xfId="0" applyFill="1" applyBorder="1" applyAlignment="1">
      <alignment horizontal="center" vertical="center" shrinkToFit="1"/>
    </xf>
    <xf numFmtId="0" fontId="0" fillId="0" borderId="10" xfId="0" applyFill="1" applyBorder="1" applyAlignment="1">
      <alignment horizontal="center" vertical="center" shrinkToFit="1"/>
    </xf>
    <xf numFmtId="0" fontId="18" fillId="0" borderId="4" xfId="0" applyFont="1" applyBorder="1" applyAlignment="1">
      <alignment horizontal="center" vertical="center"/>
    </xf>
    <xf numFmtId="0" fontId="0" fillId="0" borderId="11" xfId="0" applyBorder="1" applyAlignment="1">
      <alignment horizontal="center" vertical="center" shrinkToFit="1"/>
    </xf>
    <xf numFmtId="0" fontId="9" fillId="0" borderId="12" xfId="0" applyFont="1" applyBorder="1" applyAlignment="1">
      <alignment horizontal="center" vertical="center" shrinkToFit="1"/>
    </xf>
    <xf numFmtId="0" fontId="11" fillId="2" borderId="13" xfId="8" applyFill="1" applyBorder="1" applyAlignment="1">
      <alignment horizontal="center" vertical="center" shrinkToFit="1"/>
    </xf>
    <xf numFmtId="0" fontId="0" fillId="0" borderId="14" xfId="0" applyBorder="1" applyAlignment="1">
      <alignment horizontal="center" vertical="center" shrinkToFit="1"/>
    </xf>
    <xf numFmtId="0" fontId="0" fillId="2" borderId="7" xfId="0" applyFill="1" applyBorder="1" applyAlignment="1">
      <alignment horizontal="center" vertical="center" shrinkToFit="1"/>
    </xf>
    <xf numFmtId="0" fontId="0" fillId="0" borderId="15" xfId="0" applyBorder="1" applyAlignment="1">
      <alignment horizontal="center" vertical="center" shrinkToFit="1"/>
    </xf>
    <xf numFmtId="0" fontId="0" fillId="0" borderId="16" xfId="0" applyFill="1" applyBorder="1" applyAlignment="1">
      <alignment horizontal="center" vertical="center" shrinkToFit="1"/>
    </xf>
    <xf numFmtId="0" fontId="0" fillId="0" borderId="17" xfId="0" applyFill="1" applyBorder="1" applyAlignment="1">
      <alignment horizontal="center" vertical="center" shrinkToFit="1"/>
    </xf>
    <xf numFmtId="55" fontId="0" fillId="2" borderId="5" xfId="0" applyNumberFormat="1" applyFill="1" applyBorder="1" applyAlignment="1">
      <alignment horizontal="center" vertical="center" shrinkToFit="1"/>
    </xf>
    <xf numFmtId="0" fontId="0" fillId="0" borderId="10" xfId="0" applyBorder="1" applyAlignment="1">
      <alignment horizontal="center" vertical="center" shrinkToFit="1"/>
    </xf>
    <xf numFmtId="0" fontId="0" fillId="2" borderId="13" xfId="0" applyFill="1" applyBorder="1" applyAlignment="1">
      <alignment horizontal="center" vertical="center" shrinkToFit="1"/>
    </xf>
    <xf numFmtId="0" fontId="18" fillId="0" borderId="14" xfId="0" applyFont="1" applyBorder="1" applyAlignment="1">
      <alignment horizontal="center" vertical="center" shrinkToFit="1"/>
    </xf>
    <xf numFmtId="0" fontId="0" fillId="2" borderId="18" xfId="0" applyFill="1" applyBorder="1" applyAlignment="1">
      <alignment horizontal="center" vertical="center" shrinkToFit="1"/>
    </xf>
    <xf numFmtId="182" fontId="0" fillId="2" borderId="5" xfId="0" applyNumberFormat="1" applyFill="1" applyBorder="1" applyAlignment="1">
      <alignment horizontal="center" vertical="center" shrinkToFit="1"/>
    </xf>
    <xf numFmtId="0" fontId="0" fillId="3" borderId="19" xfId="0" applyFill="1" applyBorder="1" applyAlignment="1">
      <alignment horizontal="center" vertical="center" shrinkToFit="1"/>
    </xf>
    <xf numFmtId="0" fontId="9" fillId="0" borderId="20" xfId="0" applyFont="1" applyBorder="1" applyAlignment="1">
      <alignment horizontal="center" vertical="center" shrinkToFit="1"/>
    </xf>
    <xf numFmtId="178" fontId="0" fillId="2" borderId="21" xfId="0" applyNumberFormat="1" applyFill="1" applyBorder="1" applyAlignment="1">
      <alignment horizontal="center" vertical="center" shrinkToFit="1"/>
    </xf>
    <xf numFmtId="0" fontId="0" fillId="0" borderId="22" xfId="0" applyBorder="1" applyAlignment="1">
      <alignment horizontal="center" vertical="center" shrinkToFit="1"/>
    </xf>
    <xf numFmtId="0" fontId="18" fillId="0" borderId="5" xfId="0" applyFont="1" applyBorder="1" applyAlignment="1">
      <alignment vertical="center" shrinkToFit="1"/>
    </xf>
    <xf numFmtId="0" fontId="19" fillId="0" borderId="0" xfId="0" applyFont="1" applyFill="1" applyBorder="1" applyAlignment="1">
      <alignment horizontal="left" vertical="center" wrapText="1" indent="2"/>
    </xf>
    <xf numFmtId="0" fontId="19" fillId="0" borderId="0" xfId="0" applyFont="1" applyFill="1" applyBorder="1" applyAlignment="1">
      <alignment vertical="center"/>
    </xf>
    <xf numFmtId="0" fontId="19" fillId="0" borderId="0" xfId="0" applyFont="1" applyFill="1" applyAlignment="1">
      <alignment horizontal="left" vertical="top" wrapText="1" indent="2"/>
    </xf>
    <xf numFmtId="0" fontId="19" fillId="0" borderId="0" xfId="0" applyFont="1" applyFill="1" applyAlignment="1">
      <alignment horizontal="left" vertical="top" indent="2"/>
    </xf>
    <xf numFmtId="0" fontId="20" fillId="0" borderId="0" xfId="0" applyFont="1" applyFill="1" applyAlignment="1">
      <alignment vertical="center"/>
    </xf>
    <xf numFmtId="0" fontId="19" fillId="2" borderId="0" xfId="0" applyFont="1" applyFill="1" applyAlignment="1">
      <alignment horizontal="left" vertical="top" wrapText="1" indent="2"/>
    </xf>
    <xf numFmtId="0" fontId="21" fillId="0" borderId="0" xfId="0" applyFont="1" applyFill="1" applyAlignment="1">
      <alignment vertical="center"/>
    </xf>
    <xf numFmtId="0" fontId="22" fillId="0" borderId="0" xfId="0" applyFont="1" applyAlignment="1">
      <alignment horizontal="center" vertical="center" wrapText="1" shrinkToFit="1"/>
    </xf>
    <xf numFmtId="0" fontId="23" fillId="0" borderId="0" xfId="0" applyFont="1" applyAlignment="1">
      <alignment horizontal="center" vertical="center" shrinkToFit="1"/>
    </xf>
    <xf numFmtId="0" fontId="23" fillId="0" borderId="0" xfId="0" applyFont="1" applyAlignment="1">
      <alignment horizontal="center" vertical="center" wrapText="1" shrinkToFit="1"/>
    </xf>
    <xf numFmtId="0" fontId="24" fillId="0" borderId="0" xfId="0" applyFont="1" applyAlignment="1">
      <alignment horizontal="left" vertical="center" wrapText="1" shrinkToFit="1"/>
    </xf>
  </cellXfs>
  <cellStyles count="68">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パーセント" xfId="7" builtinId="5"/>
    <cellStyle name="ハイパーリンク" xfId="8" builtinId="8"/>
    <cellStyle name="悪い 3" xfId="9"/>
    <cellStyle name="計算 2" xfId="10"/>
    <cellStyle name="アクセント 2" xfId="11" builtinId="33"/>
    <cellStyle name="訪問済ハイパーリンク" xfId="12" builtinId="9"/>
    <cellStyle name="チェック セル 3" xfId="13"/>
    <cellStyle name="桁区切り 3" xfId="14"/>
    <cellStyle name="20% - アクセント 4" xfId="15" builtinId="42"/>
    <cellStyle name="メモ" xfId="16" builtinId="10"/>
    <cellStyle name="標準 4" xfId="17"/>
    <cellStyle name="良い" xfId="18" builtinId="26"/>
    <cellStyle name="警告文" xfId="19" builtinId="11"/>
    <cellStyle name="リンクセル" xfId="20" builtinId="24"/>
    <cellStyle name="タイトル" xfId="21" builtinId="15"/>
    <cellStyle name="説明文" xfId="22" builtinId="53"/>
    <cellStyle name="アクセント 6" xfId="23" builtinId="49"/>
    <cellStyle name="出力" xfId="24" builtinId="21"/>
    <cellStyle name="見出し 1" xfId="25" builtinId="16"/>
    <cellStyle name="見出し 2" xfId="26" builtinId="17"/>
    <cellStyle name="計算" xfId="27" builtinId="22"/>
    <cellStyle name="見出し 3" xfId="28" builtinId="18"/>
    <cellStyle name="見出し 4" xfId="29" builtinId="19"/>
    <cellStyle name="60% - アクセント 5" xfId="30" builtinId="48"/>
    <cellStyle name="チェックセル" xfId="31" builtinId="23"/>
    <cellStyle name="40% - アクセント 1" xfId="32" builtinId="31"/>
    <cellStyle name="集計" xfId="33" builtinId="25"/>
    <cellStyle name="悪い" xfId="34" builtinId="27"/>
    <cellStyle name="どちらでもない" xfId="35" builtinId="28"/>
    <cellStyle name="悪い 2" xfId="36"/>
    <cellStyle name="アクセント 1" xfId="37" builtinId="29"/>
    <cellStyle name="20% - アクセント 1" xfId="38" builtinId="30"/>
    <cellStyle name="20% - アクセント 5" xfId="39" builtinId="46"/>
    <cellStyle name="60% - アクセント 1" xfId="40" builtinId="32"/>
    <cellStyle name="20% - アクセント 2" xfId="41" builtinId="34"/>
    <cellStyle name="40% - アクセント 2" xfId="42" builtinId="35"/>
    <cellStyle name="20% - アクセント 6" xfId="43" builtinId="50"/>
    <cellStyle name="60% - アクセント 2" xfId="44" builtinId="36"/>
    <cellStyle name="アクセント 3" xfId="45" builtinId="37"/>
    <cellStyle name="チェック セル 2" xfId="46"/>
    <cellStyle name="桁区切り 2" xfId="47"/>
    <cellStyle name="20% - アクセント 3" xfId="48" builtinId="38"/>
    <cellStyle name="40% - アクセント 3" xfId="49" builtinId="39"/>
    <cellStyle name="60% - アクセント 3" xfId="50" builtinId="40"/>
    <cellStyle name="アクセント 4" xfId="51" builtinId="41"/>
    <cellStyle name="40% - アクセント 4" xfId="52" builtinId="43"/>
    <cellStyle name="60% - アクセント 4" xfId="53" builtinId="44"/>
    <cellStyle name="アクセント 5" xfId="54" builtinId="45"/>
    <cellStyle name="40% - アクセント 6" xfId="55" builtinId="51"/>
    <cellStyle name="60% - アクセント 6" xfId="56" builtinId="52"/>
    <cellStyle name="ハイパーリンク 2" xfId="57"/>
    <cellStyle name="通貨 2" xfId="58"/>
    <cellStyle name="通貨 3" xfId="59"/>
    <cellStyle name="標準 2" xfId="60"/>
    <cellStyle name="標準 2 2" xfId="61"/>
    <cellStyle name="標準 3" xfId="62"/>
    <cellStyle name="標準 5" xfId="63"/>
    <cellStyle name="標準 6" xfId="64"/>
    <cellStyle name="標準_年間利用" xfId="65"/>
    <cellStyle name="良い 2" xfId="66"/>
    <cellStyle name="良い 3" xfId="67"/>
  </cellStyles>
  <dxfs count="2">
    <dxf>
      <fill>
        <patternFill patternType="solid">
          <bgColor rgb="FFFFC000"/>
        </patternFill>
      </fill>
    </dxf>
    <dxf>
      <fill>
        <patternFill patternType="solid">
          <bgColor rgb="FFFFC000"/>
        </patternFill>
      </fill>
    </dxf>
  </dxfs>
  <tableStyles count="0" defaultTableStyle="TableStyleMedium2" defaultPivotStyle="PivotStyleLight16"/>
  <colors>
    <mruColors>
      <color rgb="00D1FAFB"/>
      <color rgb="00BFF7F7"/>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390525</xdr:colOff>
          <xdr:row>35</xdr:row>
          <xdr:rowOff>47625</xdr:rowOff>
        </xdr:from>
        <xdr:to>
          <xdr:col>2</xdr:col>
          <xdr:colOff>1790700</xdr:colOff>
          <xdr:row>38</xdr:row>
          <xdr:rowOff>104775</xdr:rowOff>
        </xdr:to>
        <xdr:sp>
          <xdr:nvSpPr>
            <xdr:cNvPr id="1026" name="Object 2" hidden="1">
              <a:extLst>
                <a:ext uri="{63B3BB69-23CF-44E3-9099-C40C66FF867C}">
                  <a14:compatExt spid="_x0000_s1026"/>
                </a:ext>
              </a:extLst>
            </xdr:cNvPr>
            <xdr:cNvSpPr/>
          </xdr:nvSpPr>
          <xdr:spPr>
            <a:xfrm>
              <a:off x="390525" y="11268075"/>
              <a:ext cx="5724525" cy="571500"/>
            </a:xfrm>
            <a:prstGeom prst="rect">
              <a:avLst/>
            </a:prstGeom>
          </xdr:spPr>
        </xdr:sp>
        <xdr:clientData/>
      </xdr:twoCellAnchor>
    </mc:Choice>
    <mc:Fallback/>
  </mc:AlternateContent>
  <xdr:twoCellAnchor editAs="oneCell">
    <xdr:from>
      <xdr:col>2</xdr:col>
      <xdr:colOff>1637665</xdr:colOff>
      <xdr:row>28</xdr:row>
      <xdr:rowOff>93345</xdr:rowOff>
    </xdr:from>
    <xdr:to>
      <xdr:col>4</xdr:col>
      <xdr:colOff>4334510</xdr:colOff>
      <xdr:row>29</xdr:row>
      <xdr:rowOff>326390</xdr:rowOff>
    </xdr:to>
    <xdr:pic>
      <xdr:nvPicPr>
        <xdr:cNvPr id="2" name="図形 1" descr="キャプチャ2"/>
        <xdr:cNvPicPr>
          <a:picLocks noChangeAspect="1"/>
        </xdr:cNvPicPr>
      </xdr:nvPicPr>
      <xdr:blipFill>
        <a:blip r:embed="rId1"/>
        <a:stretch>
          <a:fillRect/>
        </a:stretch>
      </xdr:blipFill>
      <xdr:spPr>
        <a:xfrm>
          <a:off x="5962015" y="8713470"/>
          <a:ext cx="5335270" cy="84264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lIns="74295" tIns="8890" rIns="74295" bIns="8890"/>
      <a:lstStyle/>
    </a:spDef>
  </a:objectDefaults>
</a:theme>
</file>

<file path=xl/worksheets/_rels/sheet1.xml.rels><?xml version="1.0" encoding="UTF-8" standalone="yes"?>
<Relationships xmlns="http://schemas.openxmlformats.org/package/2006/relationships"><Relationship Id="rId5" Type="http://schemas.openxmlformats.org/officeDocument/2006/relationships/hyperlink" Target="mailto:kyoumed@okayama-u.ac.jp" TargetMode="External"/><Relationship Id="rId4" Type="http://schemas.openxmlformats.org/officeDocument/2006/relationships/image" Target="../media/image2.emf"/><Relationship Id="rId3" Type="http://schemas.openxmlformats.org/officeDocument/2006/relationships/package" Target="../embeddings/Document1.docx"/><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9" Type="http://schemas.openxmlformats.org/officeDocument/2006/relationships/hyperlink" Target="mailto:vivivi@okayama-u.ac.jp" TargetMode="External"/><Relationship Id="rId8" Type="http://schemas.openxmlformats.org/officeDocument/2006/relationships/hyperlink" Target="mailto:masuda.k@okayama-u.ac.jp" TargetMode="External"/><Relationship Id="rId7" Type="http://schemas.openxmlformats.org/officeDocument/2006/relationships/hyperlink" Target="mailto:tao-a@adm.okayama-u.ac.jp" TargetMode="External"/><Relationship Id="rId6" Type="http://schemas.openxmlformats.org/officeDocument/2006/relationships/hyperlink" Target="mailto:takayamf@okayama-u.ac.jp" TargetMode="External"/><Relationship Id="rId5" Type="http://schemas.openxmlformats.org/officeDocument/2006/relationships/hyperlink" Target="mailto:fukunaga-d@okayama-u.ac.jp" TargetMode="External"/><Relationship Id="rId4" Type="http://schemas.openxmlformats.org/officeDocument/2006/relationships/hyperlink" Target="mailto:miura-r@okayama-u.ac.jp" TargetMode="External"/><Relationship Id="rId3" Type="http://schemas.openxmlformats.org/officeDocument/2006/relationships/hyperlink" Target="mailto:pzd99igz@okayama-u.ac.jp" TargetMode="External"/><Relationship Id="rId2" Type="http://schemas.openxmlformats.org/officeDocument/2006/relationships/hyperlink" Target="mailto:yumimizu@md.okayama-u.ac.jp" TargetMode="External"/><Relationship Id="rId14" Type="http://schemas.openxmlformats.org/officeDocument/2006/relationships/hyperlink" Target="mailto:iori@md.okayama-u.ac.jp" TargetMode="External"/><Relationship Id="rId13" Type="http://schemas.openxmlformats.org/officeDocument/2006/relationships/hyperlink" Target="mailto:yabui-y@okayama-u.ac.jp" TargetMode="External"/><Relationship Id="rId12" Type="http://schemas.openxmlformats.org/officeDocument/2006/relationships/hyperlink" Target="mailto:ryo3@okayama-u.ac.jp" TargetMode="External"/><Relationship Id="rId11" Type="http://schemas.openxmlformats.org/officeDocument/2006/relationships/hyperlink" Target="mailto:de20006@s.okayama-u.ac.jp" TargetMode="External"/><Relationship Id="rId10" Type="http://schemas.openxmlformats.org/officeDocument/2006/relationships/hyperlink" Target="mailto:mueda@cc.okayama-u.ac.jp" TargetMode="External"/><Relationship Id="rId1" Type="http://schemas.openxmlformats.org/officeDocument/2006/relationships/hyperlink" Target="mailto:nigeka-3@md.okayama-u.ac.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BFF7F7"/>
  </sheetPr>
  <dimension ref="A1:I35"/>
  <sheetViews>
    <sheetView tabSelected="1" workbookViewId="0">
      <selection activeCell="B7" sqref="B7"/>
    </sheetView>
  </sheetViews>
  <sheetFormatPr defaultColWidth="9" defaultRowHeight="13.5"/>
  <cols>
    <col min="1" max="1" width="26.875" style="19" customWidth="1"/>
    <col min="2" max="2" width="29.875" style="20" customWidth="1"/>
    <col min="3" max="3" width="31.875" style="20" customWidth="1"/>
    <col min="4" max="4" width="2.75" style="18" customWidth="1"/>
    <col min="5" max="5" width="58.125" style="10" customWidth="1"/>
    <col min="6" max="6" width="38.625" customWidth="1"/>
  </cols>
  <sheetData>
    <row r="1" ht="10.5" customHeight="1" spans="1:5">
      <c r="A1" s="21"/>
      <c r="C1" s="22" t="s">
        <v>0</v>
      </c>
      <c r="E1" s="10" t="str">
        <f>'（共同実験室用）'!W2</f>
        <v>2024mousi01_xxx 000100</v>
      </c>
    </row>
    <row r="2" ht="18" customHeight="1" spans="1:5">
      <c r="A2" s="23" t="s">
        <v>1</v>
      </c>
      <c r="B2" s="23"/>
      <c r="C2" s="24" t="s">
        <v>2</v>
      </c>
      <c r="D2"/>
      <c r="E2" s="10" t="s">
        <v>3</v>
      </c>
    </row>
    <row r="3" s="17" customFormat="1" ht="28.5" customHeight="1" spans="1:5">
      <c r="A3" s="25" t="str">
        <f>"医学部 共同実験室 令和"&amp;リスト!K1-2018&amp;"年度 利用申込書（様式１）"</f>
        <v>医学部 共同実験室 令和6年度 利用申込書（様式１）</v>
      </c>
      <c r="B3" s="25"/>
      <c r="C3" s="25"/>
      <c r="D3" s="26"/>
      <c r="E3" s="27"/>
    </row>
    <row r="4" s="1" customFormat="1" ht="32.25" customHeight="1" spans="1:5">
      <c r="A4" s="28" t="s">
        <v>4</v>
      </c>
      <c r="B4" s="29"/>
      <c r="C4" s="29"/>
      <c r="D4" s="30"/>
      <c r="E4" s="31"/>
    </row>
    <row r="5" s="17" customFormat="1" ht="58.5" customHeight="1" spans="1:5">
      <c r="A5" s="32" t="s">
        <v>5</v>
      </c>
      <c r="B5" s="33"/>
      <c r="C5" s="33"/>
      <c r="D5" s="26"/>
      <c r="E5" s="27"/>
    </row>
    <row r="6" s="18" customFormat="1" ht="22.5" customHeight="1" spans="1:5">
      <c r="A6" s="34"/>
      <c r="B6" s="35" t="s">
        <v>6</v>
      </c>
      <c r="C6" s="36" t="s">
        <v>7</v>
      </c>
      <c r="D6" s="37"/>
      <c r="E6" s="38"/>
    </row>
    <row r="7" ht="22.5" customHeight="1" spans="1:6">
      <c r="A7" s="39" t="s">
        <v>8</v>
      </c>
      <c r="B7" s="40" t="s">
        <v>9</v>
      </c>
      <c r="C7" s="41" t="str">
        <f>IF(B7="その他","ここに所属を入力してください。","")</f>
        <v/>
      </c>
      <c r="D7" s="42" t="str">
        <f>IF(OR(B7="選択してください",AND(B7="その他",C7="ここに所属を入力してください。"),),"*","")</f>
        <v>*</v>
      </c>
      <c r="E7" s="43" t="s">
        <v>10</v>
      </c>
      <c r="F7" t="s">
        <v>11</v>
      </c>
    </row>
    <row r="8" ht="22.5" customHeight="1" spans="1:5">
      <c r="A8" s="44" t="s">
        <v>12</v>
      </c>
      <c r="B8" s="45"/>
      <c r="C8" s="46"/>
      <c r="D8" s="47" t="str">
        <f t="shared" ref="D8:D12" si="0">IF(B8="","*","")</f>
        <v>*</v>
      </c>
      <c r="E8" s="43" t="s">
        <v>13</v>
      </c>
    </row>
    <row r="9" ht="22.5" customHeight="1" spans="1:5">
      <c r="A9" s="44" t="s">
        <v>14</v>
      </c>
      <c r="B9" s="45" t="s">
        <v>9</v>
      </c>
      <c r="C9" s="46" t="str">
        <f>IF(B9="その他","ここに地区を入力してください。","")</f>
        <v/>
      </c>
      <c r="D9" s="42" t="str">
        <f>IF(OR(B9="選択してください",AND(B9="その他",C9="ここに地区を入力してください。")),"*","")</f>
        <v>*</v>
      </c>
      <c r="E9" s="43" t="s">
        <v>10</v>
      </c>
    </row>
    <row r="10" ht="32.25" customHeight="1" spans="1:5">
      <c r="A10" s="44" t="s">
        <v>15</v>
      </c>
      <c r="B10" s="45"/>
      <c r="C10" s="48"/>
      <c r="D10" s="47" t="str">
        <f t="shared" si="0"/>
        <v>*</v>
      </c>
      <c r="E10" s="43"/>
    </row>
    <row r="11" ht="22.5" customHeight="1" spans="1:5">
      <c r="A11" s="44" t="s">
        <v>16</v>
      </c>
      <c r="B11" s="45"/>
      <c r="C11" s="48"/>
      <c r="D11" s="47" t="str">
        <f t="shared" si="0"/>
        <v>*</v>
      </c>
      <c r="E11" s="43"/>
    </row>
    <row r="12" ht="22.5" customHeight="1" spans="1:5">
      <c r="A12" s="49" t="s">
        <v>17</v>
      </c>
      <c r="B12" s="50"/>
      <c r="C12" s="51"/>
      <c r="D12" s="47" t="str">
        <f t="shared" si="0"/>
        <v>*</v>
      </c>
      <c r="E12" s="43"/>
    </row>
    <row r="13" ht="22.5" customHeight="1" spans="1:6">
      <c r="A13" s="39" t="s">
        <v>18</v>
      </c>
      <c r="B13" s="52" t="s">
        <v>19</v>
      </c>
      <c r="C13" s="53"/>
      <c r="D13" s="47"/>
      <c r="E13" s="43" t="s">
        <v>20</v>
      </c>
      <c r="F13" t="s">
        <v>21</v>
      </c>
    </row>
    <row r="14" ht="22.5" customHeight="1" spans="1:5">
      <c r="A14" s="49" t="s">
        <v>22</v>
      </c>
      <c r="B14" s="54" t="str">
        <f>IF(B13="個人申込み","ここに使用者名とメールアドレス、内線を入力してください。","")</f>
        <v/>
      </c>
      <c r="C14" s="55"/>
      <c r="D14" s="47" t="str">
        <f>IF(AND(B13="個人申込み",B14="ここに使用者名とメールアドレス、内線を入力してください。"),"*","")</f>
        <v/>
      </c>
      <c r="E14" s="43" t="s">
        <v>23</v>
      </c>
    </row>
    <row r="15" ht="22.5" customHeight="1" spans="1:5">
      <c r="A15" s="39" t="s">
        <v>24</v>
      </c>
      <c r="B15" s="56">
        <v>45383</v>
      </c>
      <c r="C15" s="53"/>
      <c r="D15" s="47" t="str">
        <f t="shared" ref="D15:D18" si="1">IF(B15="","*","")</f>
        <v/>
      </c>
      <c r="E15" s="43" t="s">
        <v>25</v>
      </c>
    </row>
    <row r="16" ht="22.5" customHeight="1" spans="1:5">
      <c r="A16" s="44" t="s">
        <v>26</v>
      </c>
      <c r="B16" s="56">
        <v>45747</v>
      </c>
      <c r="C16" s="48"/>
      <c r="D16" s="47" t="str">
        <f t="shared" si="1"/>
        <v/>
      </c>
      <c r="E16" s="43" t="str">
        <f>"年度毎の為　"&amp;リスト!K1+1&amp;"年3月が最終となります"</f>
        <v>年度毎の為　2025年3月が最終となります</v>
      </c>
    </row>
    <row r="17" ht="22.5" customHeight="1" spans="1:5">
      <c r="A17" s="44" t="s">
        <v>27</v>
      </c>
      <c r="B17" s="45" t="s">
        <v>28</v>
      </c>
      <c r="C17" s="57" t="str">
        <f>IF(B17="その他","ここに使用機器を記入してください。","")</f>
        <v/>
      </c>
      <c r="D17" s="47" t="str">
        <f>IF(AND(B17="その他",C17="ここに使用機器を記入してください。"),"*","")</f>
        <v/>
      </c>
      <c r="E17" s="43" t="s">
        <v>10</v>
      </c>
    </row>
    <row r="18" ht="22.5" customHeight="1" spans="1:5">
      <c r="A18" s="44" t="s">
        <v>29</v>
      </c>
      <c r="B18" s="45" t="s">
        <v>30</v>
      </c>
      <c r="C18" s="57"/>
      <c r="D18" s="47" t="str">
        <f t="shared" si="1"/>
        <v/>
      </c>
      <c r="E18" s="43"/>
    </row>
    <row r="19" ht="22.5" customHeight="1" spans="1:5">
      <c r="A19" s="44" t="s">
        <v>31</v>
      </c>
      <c r="B19" s="45" t="s">
        <v>9</v>
      </c>
      <c r="C19" s="46"/>
      <c r="D19" s="47" t="str">
        <f>IF(B19="選択してください","*","")</f>
        <v>*</v>
      </c>
      <c r="E19" s="43" t="s">
        <v>32</v>
      </c>
    </row>
    <row r="20" ht="22.5" customHeight="1" spans="1:5">
      <c r="A20" s="44" t="s">
        <v>33</v>
      </c>
      <c r="B20" s="45"/>
      <c r="C20" s="48"/>
      <c r="D20" s="47" t="str">
        <f t="shared" ref="D20:D21" si="2">IF(B20="","*","")</f>
        <v>*</v>
      </c>
      <c r="E20" s="43"/>
    </row>
    <row r="21" ht="22.5" customHeight="1" spans="1:5">
      <c r="A21" s="44" t="s">
        <v>34</v>
      </c>
      <c r="B21" s="45"/>
      <c r="C21" s="48"/>
      <c r="D21" s="47" t="str">
        <f t="shared" si="2"/>
        <v>*</v>
      </c>
      <c r="E21" s="43"/>
    </row>
    <row r="22" ht="22.5" customHeight="1" spans="1:5">
      <c r="A22" s="44" t="s">
        <v>35</v>
      </c>
      <c r="B22" s="45" t="str">
        <f>IF(B19="間接経費",2008,"")</f>
        <v/>
      </c>
      <c r="C22" s="48"/>
      <c r="D22" s="47" t="str">
        <f>IF(B22="",IF(B19="講座付寄付金","","*"),"")</f>
        <v>*</v>
      </c>
      <c r="E22" s="43"/>
    </row>
    <row r="23" ht="22.5" customHeight="1" spans="1:5">
      <c r="A23" s="49" t="s">
        <v>36</v>
      </c>
      <c r="B23" s="58"/>
      <c r="C23" s="59" t="str">
        <f>IF(B23&gt;7200000000,"この経費は指定できません","")</f>
        <v/>
      </c>
      <c r="D23" s="47" t="str">
        <f>IF(B23="",IF(B19="講座付寄付金","*",""),"")</f>
        <v/>
      </c>
      <c r="E23" s="43" t="s">
        <v>37</v>
      </c>
    </row>
    <row r="24" ht="29.25" customHeight="1" spans="1:5">
      <c r="A24" s="39" t="s">
        <v>38</v>
      </c>
      <c r="B24" s="60"/>
      <c r="C24" s="53"/>
      <c r="D24" s="47" t="str">
        <f t="shared" ref="D24:D28" si="3">IF(B24="","*","")</f>
        <v>*</v>
      </c>
      <c r="E24" s="43" t="s">
        <v>39</v>
      </c>
    </row>
    <row r="25" ht="22.5" customHeight="1" spans="1:5">
      <c r="A25" s="44" t="s">
        <v>40</v>
      </c>
      <c r="B25" s="61">
        <f>B8</f>
        <v>0</v>
      </c>
      <c r="C25" s="48"/>
      <c r="D25" s="47" t="str">
        <f t="shared" si="3"/>
        <v/>
      </c>
      <c r="E25" s="43" t="s">
        <v>41</v>
      </c>
    </row>
    <row r="26" ht="22.5" customHeight="1" spans="1:5">
      <c r="A26" s="44" t="s">
        <v>42</v>
      </c>
      <c r="B26" s="45"/>
      <c r="C26" s="57"/>
      <c r="D26" s="47" t="str">
        <f t="shared" si="3"/>
        <v>*</v>
      </c>
      <c r="E26" s="43" t="s">
        <v>43</v>
      </c>
    </row>
    <row r="27" ht="22.5" customHeight="1" spans="1:5">
      <c r="A27" s="49" t="s">
        <v>44</v>
      </c>
      <c r="B27" s="58"/>
      <c r="C27" s="62" t="s">
        <v>45</v>
      </c>
      <c r="D27" s="47" t="str">
        <f t="shared" si="3"/>
        <v>*</v>
      </c>
      <c r="E27" s="43" t="s">
        <v>46</v>
      </c>
    </row>
    <row r="28" ht="19.5" customHeight="1" spans="1:5">
      <c r="A28" s="63" t="s">
        <v>47</v>
      </c>
      <c r="B28" s="64"/>
      <c r="C28" s="65"/>
      <c r="D28" s="47" t="str">
        <f t="shared" si="3"/>
        <v>*</v>
      </c>
      <c r="E28" s="66" t="str">
        <f>IF(A31="備考　","",A31)</f>
        <v/>
      </c>
    </row>
    <row r="29" ht="48" customHeight="1" spans="1:9">
      <c r="A29" s="67" t="s">
        <v>48</v>
      </c>
      <c r="B29" s="67"/>
      <c r="C29" s="67"/>
      <c r="D29" s="68"/>
      <c r="E29" s="68"/>
      <c r="F29" s="68"/>
      <c r="G29" s="68"/>
      <c r="H29" s="68"/>
      <c r="I29" s="68"/>
    </row>
    <row r="30" ht="30.75" customHeight="1" spans="1:9">
      <c r="A30" s="69" t="s">
        <v>49</v>
      </c>
      <c r="B30" s="70"/>
      <c r="C30" s="70"/>
      <c r="D30" s="71"/>
      <c r="E30" s="71"/>
      <c r="F30" s="71"/>
      <c r="G30" s="71"/>
      <c r="H30" s="71"/>
      <c r="I30" s="71"/>
    </row>
    <row r="31" ht="25.5" customHeight="1" spans="1:9">
      <c r="A31" s="72" t="s">
        <v>50</v>
      </c>
      <c r="B31" s="72"/>
      <c r="C31" s="72"/>
      <c r="D31" s="73"/>
      <c r="E31" s="73" t="s">
        <v>51</v>
      </c>
      <c r="F31" s="73"/>
      <c r="G31" s="73"/>
      <c r="H31" s="73"/>
      <c r="I31" s="73"/>
    </row>
    <row r="32" ht="40.5" customHeight="1" spans="1:3">
      <c r="A32" s="74" t="s">
        <v>52</v>
      </c>
      <c r="B32" s="75"/>
      <c r="C32" s="75"/>
    </row>
    <row r="33" ht="20.25" customHeight="1" spans="1:3">
      <c r="A33" s="76"/>
      <c r="B33" s="75"/>
      <c r="C33" s="75"/>
    </row>
    <row r="35" ht="26.25" customHeight="1" spans="1:2">
      <c r="A35" s="77" t="s">
        <v>53</v>
      </c>
      <c r="B35" s="77"/>
    </row>
  </sheetData>
  <mergeCells count="10">
    <mergeCell ref="A2:B2"/>
    <mergeCell ref="A3:C3"/>
    <mergeCell ref="A4:C4"/>
    <mergeCell ref="A5:C5"/>
    <mergeCell ref="B14:C14"/>
    <mergeCell ref="A29:C29"/>
    <mergeCell ref="A30:C30"/>
    <mergeCell ref="A31:C31"/>
    <mergeCell ref="A32:C32"/>
    <mergeCell ref="A35:B35"/>
  </mergeCells>
  <conditionalFormatting sqref="B7">
    <cfRule type="expression" dxfId="0" priority="3">
      <formula>$B$7="選択してください"</formula>
    </cfRule>
  </conditionalFormatting>
  <conditionalFormatting sqref="C7">
    <cfRule type="expression" dxfId="0" priority="25">
      <formula>$C$7="ここに所属を入力してください。"</formula>
    </cfRule>
  </conditionalFormatting>
  <conditionalFormatting sqref="B8">
    <cfRule type="expression" dxfId="0" priority="24">
      <formula>$D$8="*"</formula>
    </cfRule>
  </conditionalFormatting>
  <conditionalFormatting sqref="B9">
    <cfRule type="expression" dxfId="0" priority="2">
      <formula>$B$9="選択してください"</formula>
    </cfRule>
  </conditionalFormatting>
  <conditionalFormatting sqref="C9">
    <cfRule type="expression" dxfId="0" priority="22">
      <formula>$C$9="ここに地区を入力してください。"</formula>
    </cfRule>
  </conditionalFormatting>
  <conditionalFormatting sqref="B10">
    <cfRule type="expression" dxfId="0" priority="21">
      <formula>$D$10="*"</formula>
    </cfRule>
  </conditionalFormatting>
  <conditionalFormatting sqref="B11">
    <cfRule type="expression" dxfId="0" priority="20">
      <formula>$D$11="*"</formula>
    </cfRule>
  </conditionalFormatting>
  <conditionalFormatting sqref="B12">
    <cfRule type="expression" dxfId="0" priority="19">
      <formula>$D$12="*"</formula>
    </cfRule>
  </conditionalFormatting>
  <conditionalFormatting sqref="B14:C14">
    <cfRule type="expression" dxfId="0" priority="18">
      <formula>$D$14="*"</formula>
    </cfRule>
  </conditionalFormatting>
  <conditionalFormatting sqref="B15">
    <cfRule type="expression" dxfId="0" priority="17">
      <formula>$D$15="*"</formula>
    </cfRule>
  </conditionalFormatting>
  <conditionalFormatting sqref="B16">
    <cfRule type="expression" dxfId="0" priority="16">
      <formula>$D$16="*"</formula>
    </cfRule>
  </conditionalFormatting>
  <conditionalFormatting sqref="B17:C17">
    <cfRule type="expression" dxfId="0" priority="15">
      <formula>$D$17="*"</formula>
    </cfRule>
  </conditionalFormatting>
  <conditionalFormatting sqref="B18">
    <cfRule type="expression" dxfId="0" priority="14">
      <formula>$D$18="*"</formula>
    </cfRule>
  </conditionalFormatting>
  <conditionalFormatting sqref="B19">
    <cfRule type="expression" dxfId="0" priority="13">
      <formula>$D$19="*"</formula>
    </cfRule>
  </conditionalFormatting>
  <conditionalFormatting sqref="B20">
    <cfRule type="expression" dxfId="0" priority="12">
      <formula>$D$20="*"</formula>
    </cfRule>
  </conditionalFormatting>
  <conditionalFormatting sqref="B21">
    <cfRule type="expression" dxfId="0" priority="11">
      <formula>$D$21="*"</formula>
    </cfRule>
  </conditionalFormatting>
  <conditionalFormatting sqref="B22">
    <cfRule type="expression" dxfId="0" priority="10">
      <formula>$D$22="*"</formula>
    </cfRule>
  </conditionalFormatting>
  <conditionalFormatting sqref="B23">
    <cfRule type="expression" dxfId="0" priority="9">
      <formula>$D$23="*"</formula>
    </cfRule>
  </conditionalFormatting>
  <conditionalFormatting sqref="B24">
    <cfRule type="expression" dxfId="0" priority="8">
      <formula>$D$24="*"</formula>
    </cfRule>
  </conditionalFormatting>
  <conditionalFormatting sqref="B25">
    <cfRule type="expression" dxfId="0" priority="7">
      <formula>OR($D$25="*",$B$8="")</formula>
    </cfRule>
  </conditionalFormatting>
  <conditionalFormatting sqref="B26">
    <cfRule type="expression" dxfId="0" priority="6">
      <formula>$D$26="*"</formula>
    </cfRule>
  </conditionalFormatting>
  <conditionalFormatting sqref="B27">
    <cfRule type="expression" dxfId="0" priority="5">
      <formula>$D$27="*"</formula>
    </cfRule>
  </conditionalFormatting>
  <conditionalFormatting sqref="B28">
    <cfRule type="expression" dxfId="0" priority="4">
      <formula>$D$28="*"</formula>
    </cfRule>
  </conditionalFormatting>
  <conditionalFormatting sqref="E28">
    <cfRule type="notContainsBlanks" dxfId="1" priority="1">
      <formula>LEN(TRIM(E28))&gt;0</formula>
    </cfRule>
  </conditionalFormatting>
  <dataValidations count="8">
    <dataValidation type="list" allowBlank="1" showInputMessage="1" showErrorMessage="1" sqref="B7">
      <formula1>リスト!$A$2:$A$16</formula1>
    </dataValidation>
    <dataValidation type="list" allowBlank="1" showInputMessage="1" showErrorMessage="1" sqref="B15">
      <formula1>リスト!$L$2:$L$13</formula1>
    </dataValidation>
    <dataValidation type="list" allowBlank="1" showInputMessage="1" showErrorMessage="1" sqref="B9">
      <formula1>リスト!$B$2:$B$5</formula1>
    </dataValidation>
    <dataValidation type="list" allowBlank="1" showInputMessage="1" showErrorMessage="1" sqref="B13">
      <formula1>リスト!$D$2:$D$3</formula1>
    </dataValidation>
    <dataValidation type="list" allowBlank="1" showInputMessage="1" showErrorMessage="1" sqref="B17">
      <formula1>リスト!$E$2:$E$3</formula1>
    </dataValidation>
    <dataValidation type="list" allowBlank="1" showInputMessage="1" showErrorMessage="1" sqref="B16">
      <formula1>リスト!$K$2:$K$13</formula1>
    </dataValidation>
    <dataValidation type="list" allowBlank="1" showInputMessage="1" showErrorMessage="1" sqref="B19">
      <formula1>リスト!$C$2:$C$5</formula1>
    </dataValidation>
    <dataValidation type="list" allowBlank="1" showInputMessage="1" sqref="B28">
      <formula1>リスト!$K$15:$K$21</formula1>
    </dataValidation>
  </dataValidations>
  <hyperlinks>
    <hyperlink ref="C2" r:id="rId5" display="kyoumed@okayama-u.ac.jp"/>
  </hyperlinks>
  <pageMargins left="0.708661417322835" right="0.708661417322835" top="0.354330708661417" bottom="0.354330708661417" header="0.31496062992126" footer="0.31496062992126"/>
  <pageSetup paperSize="9" orientation="portrait"/>
  <headerFooter/>
  <ignoredErrors>
    <ignoredError sqref="D8:D9 D17" formula="1"/>
  </ignoredErrors>
  <drawing r:id="rId1"/>
  <legacyDrawing r:id="rId2"/>
  <oleObjects>
    <mc:AlternateContent xmlns:mc="http://schemas.openxmlformats.org/markup-compatibility/2006">
      <mc:Choice Requires="x14">
        <oleObject shapeId="1026" progId="Word.Document.12" r:id="rId3">
          <objectPr defaultSize="0" r:id="rId4">
            <anchor moveWithCells="1">
              <from>
                <xdr:col>0</xdr:col>
                <xdr:colOff>390525</xdr:colOff>
                <xdr:row>35</xdr:row>
                <xdr:rowOff>47625</xdr:rowOff>
              </from>
              <to>
                <xdr:col>2</xdr:col>
                <xdr:colOff>1790700</xdr:colOff>
                <xdr:row>38</xdr:row>
                <xdr:rowOff>104775</xdr:rowOff>
              </to>
            </anchor>
          </objectPr>
        </oleObject>
      </mc:Choice>
      <mc:Fallback>
        <oleObject shapeId="1026" progId="Word.Document.12"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
  <sheetViews>
    <sheetView zoomScale="120" zoomScaleNormal="120" topLeftCell="F1" workbookViewId="0">
      <selection activeCell="W2" sqref="W2"/>
    </sheetView>
  </sheetViews>
  <sheetFormatPr defaultColWidth="9" defaultRowHeight="13.5" outlineLevelRow="3"/>
  <cols>
    <col min="1" max="2" width="4.875" style="10" customWidth="1"/>
    <col min="3" max="3" width="4.25" style="10" customWidth="1"/>
    <col min="4" max="4" width="10.375" style="10" customWidth="1"/>
    <col min="5" max="5" width="22.625" style="10" customWidth="1"/>
    <col min="6" max="6" width="17.5" style="10" customWidth="1"/>
    <col min="7" max="9" width="9" style="10"/>
    <col min="10" max="10" width="6.375" style="10" customWidth="1"/>
    <col min="11" max="11" width="6.25" style="10" customWidth="1"/>
    <col min="12" max="12" width="13.625" style="10" customWidth="1"/>
    <col min="13" max="13" width="23.625" style="10" customWidth="1"/>
    <col min="14" max="14" width="5.5" style="10" customWidth="1"/>
    <col min="15" max="17" width="4.125" style="10" customWidth="1"/>
    <col min="18" max="18" width="3.25" style="10" customWidth="1"/>
    <col min="19" max="19" width="18.625" style="10" customWidth="1"/>
    <col min="20" max="20" width="10" style="10" customWidth="1"/>
    <col min="21" max="22" width="9" style="10"/>
    <col min="23" max="23" width="17.625" style="10" customWidth="1"/>
    <col min="24" max="16384" width="9" style="10"/>
  </cols>
  <sheetData>
    <row r="1" s="8" customFormat="1" ht="12" customHeight="1" spans="1:23">
      <c r="A1" s="11" t="s">
        <v>54</v>
      </c>
      <c r="B1" s="11" t="s">
        <v>55</v>
      </c>
      <c r="C1" s="12" t="s">
        <v>56</v>
      </c>
      <c r="D1" s="11" t="s">
        <v>57</v>
      </c>
      <c r="E1" s="13" t="s">
        <v>58</v>
      </c>
      <c r="F1" s="11" t="s">
        <v>59</v>
      </c>
      <c r="G1" s="11" t="s">
        <v>36</v>
      </c>
      <c r="H1" s="11" t="s">
        <v>33</v>
      </c>
      <c r="I1" s="11" t="s">
        <v>34</v>
      </c>
      <c r="J1" s="11" t="s">
        <v>60</v>
      </c>
      <c r="K1" s="11" t="s">
        <v>35</v>
      </c>
      <c r="L1" s="11" t="s">
        <v>61</v>
      </c>
      <c r="M1" s="14" t="s">
        <v>62</v>
      </c>
      <c r="N1" s="11" t="s">
        <v>42</v>
      </c>
      <c r="O1" s="11" t="s">
        <v>19</v>
      </c>
      <c r="P1" s="11" t="s">
        <v>63</v>
      </c>
      <c r="Q1" s="15" t="s">
        <v>64</v>
      </c>
      <c r="R1" s="12" t="s">
        <v>65</v>
      </c>
      <c r="S1" s="11" t="s">
        <v>66</v>
      </c>
      <c r="T1" s="8" t="s">
        <v>67</v>
      </c>
      <c r="U1" s="11" t="s">
        <v>68</v>
      </c>
      <c r="V1" s="8" t="s">
        <v>69</v>
      </c>
      <c r="W1" s="8" t="s">
        <v>70</v>
      </c>
    </row>
    <row r="2" s="9" customFormat="1" spans="1:23">
      <c r="A2" s="9" t="str">
        <f>'利用申込書（様式１）'!B7</f>
        <v>選択してください</v>
      </c>
      <c r="B2" s="9" t="str">
        <f>'利用申込書（様式１）'!C1</f>
        <v>No.      </v>
      </c>
      <c r="C2" s="9">
        <f>'利用申込書（様式１）'!A1</f>
        <v>0</v>
      </c>
      <c r="E2" s="9">
        <f>'利用申込書（様式１）'!B8</f>
        <v>0</v>
      </c>
      <c r="F2" s="9">
        <f>'利用申込書（様式１）'!B10</f>
        <v>0</v>
      </c>
      <c r="G2" s="9">
        <f>'利用申込書（様式１）'!B23</f>
        <v>0</v>
      </c>
      <c r="H2" s="9">
        <f>'利用申込書（様式１）'!B20</f>
        <v>0</v>
      </c>
      <c r="I2" s="9">
        <f>'利用申込書（様式１）'!B21</f>
        <v>0</v>
      </c>
      <c r="J2" s="9" t="str">
        <f>'利用申込書（様式１）'!B19</f>
        <v>選択してください</v>
      </c>
      <c r="K2" s="9" t="str">
        <f>'利用申込書（様式１）'!B22</f>
        <v/>
      </c>
      <c r="L2" s="9">
        <f>'利用申込書（様式１）'!B24</f>
        <v>0</v>
      </c>
      <c r="M2" s="9">
        <f>'利用申込書（様式１）'!B27</f>
        <v>0</v>
      </c>
      <c r="N2" s="9">
        <f>'利用申込書（様式１）'!B26</f>
        <v>0</v>
      </c>
      <c r="O2" s="9" t="str">
        <f>IF('利用申込書（様式１）'!B13="教室員全員","〇","　")</f>
        <v>〇</v>
      </c>
      <c r="S2" s="16" t="str">
        <f>'利用申込書（様式１）'!A31</f>
        <v>備考　</v>
      </c>
      <c r="T2" s="16">
        <f>'利用申込書（様式１）'!B15</f>
        <v>45383</v>
      </c>
      <c r="U2" s="16">
        <f>'利用申込書（様式１）'!B16</f>
        <v>45747</v>
      </c>
      <c r="V2" s="16">
        <f>'利用申込書（様式１）'!B28</f>
        <v>0</v>
      </c>
      <c r="W2" s="9" t="str">
        <f>"2024mousi01_xxx "&amp;'利用申込書（様式１）'!B8&amp;TEXT(V2,"yy")&amp;TEXT(V2,"mm")&amp;TEXT(V2,"dd")</f>
        <v>2024mousi01_xxx 000100</v>
      </c>
    </row>
    <row r="3" s="9" customFormat="1"/>
    <row r="4" s="9" customFormat="1"/>
  </sheetData>
  <dataValidations count="1">
    <dataValidation type="list" allowBlank="1" showInputMessage="1" showErrorMessage="1" sqref="J1">
      <formula1>$U$1:$U$3</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BFF7F7"/>
  </sheetPr>
  <dimension ref="A1:L21"/>
  <sheetViews>
    <sheetView zoomScale="130" zoomScaleNormal="130" workbookViewId="0">
      <selection activeCell="K21" sqref="K21"/>
    </sheetView>
  </sheetViews>
  <sheetFormatPr defaultColWidth="9" defaultRowHeight="13.5"/>
  <cols>
    <col min="1" max="1" width="11.375" customWidth="1"/>
    <col min="3" max="3" width="13.25" customWidth="1"/>
    <col min="5" max="5" width="16.875" customWidth="1"/>
    <col min="6" max="6" width="14.375" customWidth="1"/>
    <col min="7" max="7" width="20.875" customWidth="1"/>
    <col min="8" max="8" width="15.5" style="1" customWidth="1"/>
    <col min="11" max="11" width="14.875"/>
    <col min="12" max="12" width="9.375"/>
  </cols>
  <sheetData>
    <row r="1" spans="11:11">
      <c r="K1">
        <v>2024</v>
      </c>
    </row>
    <row r="2" spans="1:12">
      <c r="A2" t="s">
        <v>9</v>
      </c>
      <c r="B2" t="s">
        <v>9</v>
      </c>
      <c r="C2" t="s">
        <v>9</v>
      </c>
      <c r="D2" t="s">
        <v>19</v>
      </c>
      <c r="E2" t="s">
        <v>28</v>
      </c>
      <c r="F2" t="s">
        <v>9</v>
      </c>
      <c r="G2" t="s">
        <v>9</v>
      </c>
      <c r="H2" s="1" t="s">
        <v>9</v>
      </c>
      <c r="K2" s="4">
        <f>DATE($K$1+1,4,1)-1</f>
        <v>45747</v>
      </c>
      <c r="L2" s="5">
        <f t="shared" ref="L2:L13" si="0">DATE(YEAR(K2),MONTH(K2),1)</f>
        <v>45717</v>
      </c>
    </row>
    <row r="3" spans="1:12">
      <c r="A3" s="2" t="s">
        <v>71</v>
      </c>
      <c r="B3" t="s">
        <v>72</v>
      </c>
      <c r="C3" t="s">
        <v>73</v>
      </c>
      <c r="D3" t="s">
        <v>74</v>
      </c>
      <c r="E3" t="s">
        <v>75</v>
      </c>
      <c r="F3" t="s">
        <v>76</v>
      </c>
      <c r="G3" t="s">
        <v>77</v>
      </c>
      <c r="H3" s="3" t="s">
        <v>78</v>
      </c>
      <c r="K3" s="4">
        <f>DATE($K$1+1,MONTH(K2),1)-1</f>
        <v>45716</v>
      </c>
      <c r="L3" s="5">
        <f t="shared" si="0"/>
        <v>45689</v>
      </c>
    </row>
    <row r="4" spans="1:12">
      <c r="A4" t="s">
        <v>79</v>
      </c>
      <c r="B4" t="s">
        <v>80</v>
      </c>
      <c r="C4" t="s">
        <v>81</v>
      </c>
      <c r="F4" t="s">
        <v>82</v>
      </c>
      <c r="G4" t="s">
        <v>83</v>
      </c>
      <c r="H4" s="3" t="s">
        <v>84</v>
      </c>
      <c r="K4" s="4">
        <f>DATE($K$1+1,MONTH(K3),1)-1</f>
        <v>45688</v>
      </c>
      <c r="L4" s="5">
        <f t="shared" si="0"/>
        <v>45658</v>
      </c>
    </row>
    <row r="5" spans="1:12">
      <c r="A5" t="s">
        <v>85</v>
      </c>
      <c r="B5" t="s">
        <v>75</v>
      </c>
      <c r="C5" t="s">
        <v>86</v>
      </c>
      <c r="G5" t="s">
        <v>87</v>
      </c>
      <c r="H5" s="3" t="s">
        <v>88</v>
      </c>
      <c r="K5" s="4">
        <f>DATE($K$1+1,MONTH(K4),1)-1</f>
        <v>45657</v>
      </c>
      <c r="L5" s="5">
        <f t="shared" si="0"/>
        <v>45627</v>
      </c>
    </row>
    <row r="6" spans="1:12">
      <c r="A6" t="s">
        <v>89</v>
      </c>
      <c r="G6" t="s">
        <v>90</v>
      </c>
      <c r="H6" s="3" t="s">
        <v>91</v>
      </c>
      <c r="K6" s="6">
        <f t="shared" ref="K6:K13" si="1">DATE($K$1,MONTH(K5),1)-1</f>
        <v>45626</v>
      </c>
      <c r="L6" s="5">
        <f t="shared" si="0"/>
        <v>45597</v>
      </c>
    </row>
    <row r="7" spans="1:12">
      <c r="A7" t="s">
        <v>92</v>
      </c>
      <c r="G7" t="s">
        <v>93</v>
      </c>
      <c r="H7" s="1" t="s">
        <v>94</v>
      </c>
      <c r="K7" s="6">
        <f t="shared" si="1"/>
        <v>45596</v>
      </c>
      <c r="L7" s="5">
        <f t="shared" si="0"/>
        <v>45566</v>
      </c>
    </row>
    <row r="8" spans="1:12">
      <c r="A8" t="s">
        <v>95</v>
      </c>
      <c r="G8" t="s">
        <v>96</v>
      </c>
      <c r="H8" s="3" t="s">
        <v>86</v>
      </c>
      <c r="K8" s="6">
        <f t="shared" si="1"/>
        <v>45565</v>
      </c>
      <c r="L8" s="5">
        <f t="shared" si="0"/>
        <v>45536</v>
      </c>
    </row>
    <row r="9" spans="1:12">
      <c r="A9" t="s">
        <v>97</v>
      </c>
      <c r="G9" t="s">
        <v>98</v>
      </c>
      <c r="H9" s="3" t="s">
        <v>99</v>
      </c>
      <c r="K9" s="6">
        <f t="shared" si="1"/>
        <v>45535</v>
      </c>
      <c r="L9" s="5">
        <f t="shared" si="0"/>
        <v>45505</v>
      </c>
    </row>
    <row r="10" spans="1:12">
      <c r="A10" t="s">
        <v>100</v>
      </c>
      <c r="G10" t="s">
        <v>101</v>
      </c>
      <c r="K10" s="6">
        <f t="shared" si="1"/>
        <v>45504</v>
      </c>
      <c r="L10" s="5">
        <f t="shared" si="0"/>
        <v>45474</v>
      </c>
    </row>
    <row r="11" spans="1:12">
      <c r="A11" t="s">
        <v>102</v>
      </c>
      <c r="G11" t="s">
        <v>103</v>
      </c>
      <c r="K11" s="6">
        <f t="shared" si="1"/>
        <v>45473</v>
      </c>
      <c r="L11" s="5">
        <f t="shared" si="0"/>
        <v>45444</v>
      </c>
    </row>
    <row r="12" spans="1:12">
      <c r="A12" t="s">
        <v>104</v>
      </c>
      <c r="G12" t="s">
        <v>75</v>
      </c>
      <c r="K12" s="6">
        <f t="shared" si="1"/>
        <v>45443</v>
      </c>
      <c r="L12" s="5">
        <f t="shared" si="0"/>
        <v>45413</v>
      </c>
    </row>
    <row r="13" spans="1:12">
      <c r="A13" t="s">
        <v>105</v>
      </c>
      <c r="K13" s="6">
        <f t="shared" si="1"/>
        <v>45412</v>
      </c>
      <c r="L13" s="5">
        <f t="shared" si="0"/>
        <v>45383</v>
      </c>
    </row>
    <row r="14" spans="1:1">
      <c r="A14" t="s">
        <v>106</v>
      </c>
    </row>
    <row r="15" spans="1:11">
      <c r="A15" t="s">
        <v>107</v>
      </c>
      <c r="K15" s="4">
        <f ca="1">TODAY()</f>
        <v>45310</v>
      </c>
    </row>
    <row r="16" spans="1:11">
      <c r="A16" t="s">
        <v>75</v>
      </c>
      <c r="K16" s="4">
        <f ca="1" t="shared" ref="K16:K21" si="2">K15+1</f>
        <v>45311</v>
      </c>
    </row>
    <row r="17" spans="11:11">
      <c r="K17" s="7">
        <f ca="1" t="shared" si="2"/>
        <v>45312</v>
      </c>
    </row>
    <row r="18" spans="11:11">
      <c r="K18" s="7">
        <f ca="1" t="shared" si="2"/>
        <v>45313</v>
      </c>
    </row>
    <row r="19" spans="11:11">
      <c r="K19" s="7">
        <f ca="1" t="shared" si="2"/>
        <v>45314</v>
      </c>
    </row>
    <row r="20" spans="11:11">
      <c r="K20" s="7">
        <f ca="1" t="shared" si="2"/>
        <v>45315</v>
      </c>
    </row>
    <row r="21" spans="11:11">
      <c r="K21" s="7">
        <f ca="1" t="shared" si="2"/>
        <v>45316</v>
      </c>
    </row>
  </sheetData>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hyperlinks>
    <hyperlink ref="M33" r:id="rId1"/>
    <hyperlink ref="M46" r:id="rId2"/>
    <hyperlink ref="M55" r:id="rId3"/>
    <hyperlink ref="M177" r:id="rId4"/>
    <hyperlink ref="M183" r:id="rId5"/>
    <hyperlink ref="M209" r:id="rId6"/>
    <hyperlink ref="M241" r:id="rId7"/>
    <hyperlink ref="M52" r:id="rId8"/>
    <hyperlink ref="M166" r:id="rId8"/>
    <hyperlink ref="M13" r:id="rId9"/>
    <hyperlink ref="M210" r:id="rId10"/>
    <hyperlink ref="N208" r:id="rId10"/>
    <hyperlink ref="M78" r:id="rId11"/>
    <hyperlink ref="M49" r:id="rId12"/>
    <hyperlink ref="M76" r:id="rId13"/>
    <hyperlink ref="M259" r:id="rId14"/>
  </hyperlink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利用申込書（様式１）</vt:lpstr>
      <vt:lpstr>（共同実験室用）</vt:lpstr>
      <vt:lpstr>リスト</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kyoudou</dc:creator>
  <cp:lastModifiedBy>sardine</cp:lastModifiedBy>
  <dcterms:created xsi:type="dcterms:W3CDTF">2021-01-14T00:00:00Z</dcterms:created>
  <cp:lastPrinted>2021-08-03T01:57:00Z</cp:lastPrinted>
  <dcterms:modified xsi:type="dcterms:W3CDTF">2024-01-19T07:44:09Z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1041-11.2.0.10017</vt:lpwstr>
  </property>
</Properties>
</file>