
<file path=[Content_Types].xml><?xml version="1.0" encoding="utf-8"?>
<Types xmlns="http://schemas.openxmlformats.org/package/2006/content-types">
  <Default Extension="vml" ContentType="application/vnd.openxmlformats-officedocument.vmlDrawing"/>
  <Default Extension="docx" ContentType="application/vnd.openxmlformats-officedocument.wordprocessingml.document"/>
  <Default Extension="jpeg" ContentType="image/jpeg"/>
  <Default Extension="JPG" ContentType="image/.jp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330"/>
  </bookViews>
  <sheets>
    <sheet name="別経費支払申請書（様式３）" sheetId="12" r:id="rId1"/>
    <sheet name="（共同実験室用）" sheetId="5" r:id="rId2"/>
    <sheet name="リスト" sheetId="2" r:id="rId3"/>
    <sheet name="Sheet1" sheetId="6" r:id="rId4"/>
  </sheets>
  <definedNames>
    <definedName name="_xlnm.Print_Area" localSheetId="0">'別経費支払申請書（様式３）'!$A$1:$C$29</definedName>
  </definedNames>
  <calcPr calcId="144525"/>
</workbook>
</file>

<file path=xl/sharedStrings.xml><?xml version="1.0" encoding="utf-8"?>
<sst xmlns="http://schemas.openxmlformats.org/spreadsheetml/2006/main" count="148" uniqueCount="118">
  <si>
    <t>原則メールでの受付となります　　送付先　　</t>
  </si>
  <si>
    <t>kyoumed@okayama-u.ac.jp</t>
  </si>
  <si>
    <t>申請書専用メールアドレスです　添付で送付をお願いします</t>
  </si>
  <si>
    <t>注）共同実験室 利用申込書（様式１）の事前の提出が必ず必要です。ご確認ください。
　原則として申請書提出の翌月からの使用可能となります。
　※料金集計後の支払い経費の変更は出来ませんのでご注意ください。
　同一経費、同一代表者の複数申請はできません。</t>
  </si>
  <si>
    <t>記入、及び選択してください</t>
  </si>
  <si>
    <t>その他の場合等</t>
  </si>
  <si>
    <t>所　属</t>
  </si>
  <si>
    <t>選択してください</t>
  </si>
  <si>
    <t>プルダウン入力してください。その他の場合はC欄に記載をお願いします</t>
  </si>
  <si>
    <t>こちらの都合で医歯薬ではなく、旧　医学部・歯学部・薬学部と分けさせてい頂いております</t>
  </si>
  <si>
    <t>学科・教室名（分野名）</t>
  </si>
  <si>
    <t>システムに登録する関係上省略・加筆のお願いをする場合があります</t>
  </si>
  <si>
    <t>鹿田/津島</t>
  </si>
  <si>
    <t>支払責任者(経費代表者）</t>
  </si>
  <si>
    <t>CFPOU登録なし</t>
  </si>
  <si>
    <t>支払い責任者の方をCFPOUに登録済みの場合はCFPOU登録ありを選択してください</t>
  </si>
  <si>
    <t>責任者メールアドレス</t>
  </si>
  <si>
    <t>責任者内線</t>
  </si>
  <si>
    <t>支払経費</t>
  </si>
  <si>
    <t>特別配分についてはC欄に個別の経費名を追記してください</t>
  </si>
  <si>
    <t>採択期間</t>
  </si>
  <si>
    <t>採択開始日を入力してください。</t>
  </si>
  <si>
    <t>採択終了日を入力してください。</t>
  </si>
  <si>
    <t>年月日を上書きしてください　　利用開始日は契約ごとに違います担当事務に確認してください
期限のない経費の場合は記載不要です</t>
  </si>
  <si>
    <t>使用期間　開始日</t>
  </si>
  <si>
    <t>基本的に申込日以前は無効です</t>
  </si>
  <si>
    <t>使用期間　終了日</t>
  </si>
  <si>
    <t>3月が使用できることが確認できている場合は
終了日に3/31を直接入力してください</t>
  </si>
  <si>
    <t>※3　右記参照　末締めの翌月半ば請求となります　
支払期限は契約ごとに異なります　必ず担当事務へ事前にご確認をお願いします</t>
  </si>
  <si>
    <t>所管コード</t>
  </si>
  <si>
    <t>※５　右参照：Web入力画面に表示されていますので、ご確認をお願いします</t>
  </si>
  <si>
    <t>所管名称</t>
  </si>
  <si>
    <t>プロジェクトコード</t>
  </si>
  <si>
    <t>◯◯助成金や◯◯の開発等プロジェクト特定の
ヒントになるものがあればここにご記入ください</t>
  </si>
  <si>
    <t>運営交付金・間接経費の場合は記載不要</t>
  </si>
  <si>
    <t>目的コード</t>
  </si>
  <si>
    <t>R5年度から目的コードの記入に変わっています</t>
  </si>
  <si>
    <t>使用機器</t>
  </si>
  <si>
    <t>共同実験室全機器</t>
  </si>
  <si>
    <r>
      <rPr>
        <b/>
        <sz val="9"/>
        <color theme="1"/>
        <rFont val="ＭＳ Ｐゴシック"/>
        <charset val="128"/>
        <scheme val="minor"/>
      </rPr>
      <t>※２</t>
    </r>
    <r>
      <rPr>
        <b/>
        <sz val="11"/>
        <color theme="1"/>
        <rFont val="ＭＳ Ｐゴシック"/>
        <charset val="128"/>
        <scheme val="minor"/>
      </rPr>
      <t>　上記、申込み経費にて
支払い不能の場合支払経費</t>
    </r>
  </si>
  <si>
    <t>残高不足の場合は様式１での申請経費への振替となります</t>
  </si>
  <si>
    <t>事務担当者名</t>
  </si>
  <si>
    <t>使用料その他の連絡窓口になります</t>
  </si>
  <si>
    <t>事務担当者の方をCFPOUに登録済みの場合はCFPOU登録ありを選択してください</t>
  </si>
  <si>
    <t>学科・教室名・部署名等</t>
  </si>
  <si>
    <t>異動等で変更になる場合は随時ご連絡をお願いします</t>
  </si>
  <si>
    <t>内線</t>
  </si>
  <si>
    <t>PHS、携帯等の追記もあればお願いします</t>
  </si>
  <si>
    <t>メールアドレス</t>
  </si>
  <si>
    <t>明細を送付するアドレスです</t>
  </si>
  <si>
    <t>アドレス登録はお一人のみ　複数登録は不可</t>
  </si>
  <si>
    <t>申込年月日</t>
  </si>
  <si>
    <t xml:space="preserve">
※１ 特別配分等で再配分の場合は、配分者名及び再配分者名を代表者記入欄に記入
※２ 申込み経費にて支払い不能の場合は、教室付経費（運営交付金、講座付寄附金）支払いとなるためです　　　　　　　　　　　　　　　　
※３ 経費支払い期限については、事前に必ず研究推進課等へ確認をお願いします。
※４ 共同研究・受託研究・補助金等の場合、共同実験室の機器使用・支払いが可能か契約会社等に確認をお願いします
※５　①所管コード、②所管名称、③ﾌﾟﾛｼﾞｪｸﾄｺｰﾄﾞ(あれば)、④目的コードの記入を必ずお願いします。
※期間途中、申込経費での使用を中止する場合は、事前に共同実験室　受付まで連絡をお願いします。
※同一経費、同一代表者の複数申請はできません。
※送付先　共同実験室 　kyoumed@okayama-u.ac.jp (申請書提出専用メール）
</t>
  </si>
  <si>
    <t>予算コードについては財務会計システムを参照ください</t>
  </si>
  <si>
    <t>備考　</t>
  </si>
  <si>
    <t>その他連絡事項がありましたら記載してください</t>
  </si>
  <si>
    <t>連絡先　岡山大学医学部 共同実験室　　　〒700-0914　岡山市北区鹿田町2-5-1
Tel 086-235-7472　Fax 086-235-7483　　Mail　ktamaru@md.okayama-u.ac.jp（田丸）　
HP　http://www.okayama-u.ac.jp/user/crl/</t>
  </si>
  <si>
    <t>※機器使用時の使用簿記載について　記載例</t>
  </si>
  <si>
    <t>CFPOUとは</t>
  </si>
  <si>
    <t>岡山大学が移行を薦めている機器共用ポータルシステムです</t>
  </si>
  <si>
    <t>https://fspp.kikibun.okayama-u.ac.jp/</t>
  </si>
  <si>
    <t>no</t>
  </si>
  <si>
    <t>経費区分</t>
  </si>
  <si>
    <t>不明項目1</t>
  </si>
  <si>
    <t>所属</t>
  </si>
  <si>
    <t>教室名</t>
  </si>
  <si>
    <t>代表者名</t>
  </si>
  <si>
    <t>開始日</t>
  </si>
  <si>
    <t>終了予定</t>
  </si>
  <si>
    <t>ﾌﾟﾛｼﾞｪｸﾄｺｰﾄﾞ</t>
  </si>
  <si>
    <t>担当者</t>
  </si>
  <si>
    <t>アドレス</t>
  </si>
  <si>
    <t>備考</t>
  </si>
  <si>
    <t>申込日</t>
  </si>
  <si>
    <t>不明項目2</t>
  </si>
  <si>
    <t>最大値</t>
  </si>
  <si>
    <t>ファイル名</t>
  </si>
  <si>
    <t>教室員全員</t>
  </si>
  <si>
    <t>リスト!$K$3:$K$13</t>
  </si>
  <si>
    <t>医学部</t>
  </si>
  <si>
    <t>鹿田</t>
  </si>
  <si>
    <t>運営交付金</t>
  </si>
  <si>
    <t>個人申込み</t>
  </si>
  <si>
    <t>その他</t>
  </si>
  <si>
    <t>有</t>
  </si>
  <si>
    <t>基盤研究（Ａ）</t>
  </si>
  <si>
    <t>受託研究</t>
  </si>
  <si>
    <t>歯学部</t>
  </si>
  <si>
    <t>津島</t>
  </si>
  <si>
    <t>教室付寄付金</t>
  </si>
  <si>
    <t>無</t>
  </si>
  <si>
    <t>基盤研究（Ｂ）</t>
  </si>
  <si>
    <t>共同研究</t>
  </si>
  <si>
    <t>右記の講座の運営交付金・講座付寄付金</t>
  </si>
  <si>
    <t>薬学部</t>
  </si>
  <si>
    <t>間接経費</t>
  </si>
  <si>
    <t>基盤研究（Ｃ）</t>
  </si>
  <si>
    <t>補助金</t>
  </si>
  <si>
    <t>医・病院</t>
  </si>
  <si>
    <t>若手研究</t>
  </si>
  <si>
    <t>受託事業</t>
  </si>
  <si>
    <t>歯・病院</t>
  </si>
  <si>
    <t>挑戦的萌芽研究</t>
  </si>
  <si>
    <t>特別配分</t>
  </si>
  <si>
    <t>保健学</t>
  </si>
  <si>
    <t>研究活動スタート支援</t>
  </si>
  <si>
    <t>リスト!$K$2:$K$13</t>
  </si>
  <si>
    <t>工学部</t>
  </si>
  <si>
    <t>特別研究員奨励費</t>
  </si>
  <si>
    <t>個別寄付金</t>
  </si>
  <si>
    <t>理学部</t>
  </si>
  <si>
    <t>新学術領域研究</t>
  </si>
  <si>
    <t>農学部</t>
  </si>
  <si>
    <t>国際共同研究加速基金</t>
  </si>
  <si>
    <t>自然系</t>
  </si>
  <si>
    <t>環境理工学部</t>
  </si>
  <si>
    <t>教育学部</t>
  </si>
  <si>
    <t>文学部</t>
  </si>
</sst>
</file>

<file path=xl/styles.xml><?xml version="1.0" encoding="utf-8"?>
<styleSheet xmlns="http://schemas.openxmlformats.org/spreadsheetml/2006/main">
  <numFmts count="10">
    <numFmt numFmtId="6" formatCode="&quot;\&quot;#,##0;[Red]&quot;\&quot;\-#,##0"/>
    <numFmt numFmtId="176" formatCode="_-&quot;\&quot;* #,##0_-\ ;\-&quot;\&quot;* #,##0_-\ ;_-&quot;\&quot;* &quot;-&quot;??_-\ ;_-@_-"/>
    <numFmt numFmtId="177" formatCode="_ * #,##0_ ;_ * \-#,##0_ ;_ * &quot;-&quot;??_ ;_ @_ "/>
    <numFmt numFmtId="178" formatCode="yyyy/m/d;@"/>
    <numFmt numFmtId="179" formatCode="_-&quot;\&quot;* #,##0.00_-\ ;\-&quot;\&quot;* #,##0.00_-\ ;_-&quot;\&quot;* &quot;-&quot;??_-\ ;_-@_-"/>
    <numFmt numFmtId="43" formatCode="_ * #,##0.00_ ;_ * \-#,##0.00_ ;_ * &quot;-&quot;??_ ;_ @_ "/>
    <numFmt numFmtId="180" formatCode="m&quot;月&quot;d&quot;日&quot;;@"/>
    <numFmt numFmtId="181" formatCode="0_);[Red]\(0\)"/>
    <numFmt numFmtId="182" formatCode="0;\-0;;@"/>
    <numFmt numFmtId="183" formatCode="[$-F800]dddd\,\ mmmm\ dd\,\ yyyy"/>
  </numFmts>
  <fonts count="59">
    <font>
      <sz val="11"/>
      <color theme="1"/>
      <name val="ＭＳ Ｐゴシック"/>
      <charset val="128"/>
      <scheme val="minor"/>
    </font>
    <font>
      <sz val="10"/>
      <color theme="1"/>
      <name val="ＭＳ Ｐゴシック"/>
      <charset val="128"/>
      <scheme val="minor"/>
    </font>
    <font>
      <sz val="10.5"/>
      <color theme="1"/>
      <name val="ＭＳ 明朝"/>
      <charset val="128"/>
    </font>
    <font>
      <sz val="10"/>
      <color theme="1"/>
      <name val="ＭＳ 明朝"/>
      <charset val="128"/>
    </font>
    <font>
      <b/>
      <sz val="9"/>
      <name val="ＭＳ Ｐゴシック"/>
      <charset val="128"/>
    </font>
    <font>
      <sz val="9"/>
      <name val="ＭＳ Ｐゴシック"/>
      <charset val="128"/>
    </font>
    <font>
      <sz val="9"/>
      <name val="ＭＳ ゴシック"/>
      <charset val="128"/>
    </font>
    <font>
      <sz val="10"/>
      <name val="ＭＳ ゴシック"/>
      <charset val="128"/>
    </font>
    <font>
      <sz val="8"/>
      <name val="ＭＳ Ｐゴシック"/>
      <charset val="128"/>
    </font>
    <font>
      <sz val="14"/>
      <color theme="1"/>
      <name val="ＭＳ Ｐゴシック"/>
      <charset val="128"/>
      <scheme val="minor"/>
    </font>
    <font>
      <b/>
      <sz val="11"/>
      <color theme="1"/>
      <name val="ＭＳ Ｐゴシック"/>
      <charset val="128"/>
      <scheme val="minor"/>
    </font>
    <font>
      <i/>
      <sz val="11"/>
      <color theme="1"/>
      <name val="ＭＳ Ｐ明朝"/>
      <charset val="128"/>
    </font>
    <font>
      <u/>
      <sz val="11"/>
      <color theme="10"/>
      <name val="ＭＳ Ｐゴシック"/>
      <charset val="128"/>
      <scheme val="minor"/>
    </font>
    <font>
      <b/>
      <sz val="18"/>
      <color theme="1"/>
      <name val="HG丸ｺﾞｼｯｸM-PRO"/>
      <charset val="128"/>
    </font>
    <font>
      <b/>
      <sz val="14"/>
      <color theme="1"/>
      <name val="HG丸ｺﾞｼｯｸM-PRO"/>
      <charset val="128"/>
    </font>
    <font>
      <b/>
      <sz val="9"/>
      <color rgb="FFFF0000"/>
      <name val="ＭＳ 明朝"/>
      <charset val="128"/>
    </font>
    <font>
      <b/>
      <sz val="14"/>
      <color theme="1"/>
      <name val="ＭＳ 明朝"/>
      <charset val="128"/>
    </font>
    <font>
      <sz val="11"/>
      <color rgb="FFFF0000"/>
      <name val="ＭＳ Ｐゴシック"/>
      <charset val="128"/>
      <scheme val="minor"/>
    </font>
    <font>
      <b/>
      <sz val="10.5"/>
      <color theme="1"/>
      <name val="ＭＳ 明朝"/>
      <charset val="128"/>
    </font>
    <font>
      <sz val="9"/>
      <color theme="1"/>
      <name val="ＭＳ Ｐゴシック"/>
      <charset val="128"/>
      <scheme val="minor"/>
    </font>
    <font>
      <sz val="10"/>
      <name val="ＭＳ Ｐゴシック"/>
      <charset val="128"/>
      <scheme val="minor"/>
    </font>
    <font>
      <sz val="8"/>
      <color theme="1"/>
      <name val="ＭＳ Ｐゴシック"/>
      <charset val="128"/>
      <scheme val="minor"/>
    </font>
    <font>
      <sz val="9"/>
      <name val="ＭＳ Ｐゴシック"/>
      <charset val="128"/>
      <scheme val="minor"/>
    </font>
    <font>
      <sz val="9"/>
      <color theme="1"/>
      <name val="ＭＳ 明朝"/>
      <charset val="128"/>
    </font>
    <font>
      <sz val="12"/>
      <color theme="1"/>
      <name val="ＭＳ 明朝"/>
      <charset val="128"/>
    </font>
    <font>
      <sz val="11"/>
      <color theme="1"/>
      <name val="ＭＳ 明朝"/>
      <charset val="128"/>
    </font>
    <font>
      <b/>
      <sz val="9"/>
      <color theme="1"/>
      <name val="ＭＳ Ｐゴシック"/>
      <charset val="128"/>
      <scheme val="minor"/>
    </font>
    <font>
      <b/>
      <sz val="11"/>
      <color rgb="FFFF0000"/>
      <name val="ＭＳ Ｐゴシック"/>
      <charset val="128"/>
      <scheme val="minor"/>
    </font>
    <font>
      <sz val="11"/>
      <color rgb="FFFF0000"/>
      <name val="ＭＳ Ｐゴシック"/>
      <charset val="128"/>
      <scheme val="minor"/>
    </font>
    <font>
      <u/>
      <sz val="11"/>
      <color indexed="12"/>
      <name val="ＭＳ Ｐゴシック"/>
      <charset val="128"/>
    </font>
    <font>
      <sz val="11"/>
      <color theme="1"/>
      <name val="ＭＳ Ｐゴシック"/>
      <charset val="0"/>
      <scheme val="minor"/>
    </font>
    <font>
      <sz val="11"/>
      <color rgb="FFFF0000"/>
      <name val="ＭＳ Ｐゴシック"/>
      <charset val="0"/>
      <scheme val="minor"/>
    </font>
    <font>
      <sz val="11"/>
      <color theme="1"/>
      <name val="ＭＳ Ｐゴシック"/>
      <charset val="134"/>
      <scheme val="minor"/>
    </font>
    <font>
      <sz val="11"/>
      <color theme="0"/>
      <name val="ＭＳ Ｐゴシック"/>
      <charset val="0"/>
      <scheme val="minor"/>
    </font>
    <font>
      <sz val="11"/>
      <color rgb="FFFA7D00"/>
      <name val="ＭＳ Ｐゴシック"/>
      <charset val="0"/>
      <scheme val="minor"/>
    </font>
    <font>
      <sz val="11"/>
      <color rgb="FF3F3F76"/>
      <name val="ＭＳ Ｐゴシック"/>
      <charset val="0"/>
      <scheme val="minor"/>
    </font>
    <font>
      <i/>
      <sz val="11"/>
      <color rgb="FF7F7F7F"/>
      <name val="ＭＳ Ｐゴシック"/>
      <charset val="0"/>
      <scheme val="minor"/>
    </font>
    <font>
      <sz val="11"/>
      <name val="ＭＳ Ｐゴシック"/>
      <charset val="128"/>
    </font>
    <font>
      <b/>
      <sz val="11"/>
      <color theme="3"/>
      <name val="ＭＳ Ｐゴシック"/>
      <charset val="134"/>
      <scheme val="minor"/>
    </font>
    <font>
      <sz val="11"/>
      <color rgb="FF9C0006"/>
      <name val="ＭＳ Ｐゴシック"/>
      <charset val="128"/>
      <scheme val="minor"/>
    </font>
    <font>
      <b/>
      <sz val="11"/>
      <color indexed="9"/>
      <name val="ＭＳ Ｐゴシック"/>
      <charset val="128"/>
    </font>
    <font>
      <b/>
      <sz val="18"/>
      <color theme="3"/>
      <name val="ＭＳ Ｐゴシック"/>
      <charset val="134"/>
      <scheme val="minor"/>
    </font>
    <font>
      <u/>
      <sz val="11"/>
      <color rgb="FF800080"/>
      <name val="ＭＳ Ｐゴシック"/>
      <charset val="0"/>
      <scheme val="minor"/>
    </font>
    <font>
      <b/>
      <sz val="11"/>
      <color theme="0"/>
      <name val="ＭＳ Ｐゴシック"/>
      <charset val="128"/>
      <scheme val="minor"/>
    </font>
    <font>
      <b/>
      <sz val="11"/>
      <color indexed="52"/>
      <name val="ＭＳ Ｐゴシック"/>
      <charset val="128"/>
    </font>
    <font>
      <sz val="11"/>
      <color rgb="FF9C6500"/>
      <name val="ＭＳ Ｐゴシック"/>
      <charset val="0"/>
      <scheme val="minor"/>
    </font>
    <font>
      <sz val="11"/>
      <color rgb="FF006100"/>
      <name val="ＭＳ Ｐゴシック"/>
      <charset val="0"/>
      <scheme val="minor"/>
    </font>
    <font>
      <b/>
      <sz val="15"/>
      <color theme="3"/>
      <name val="ＭＳ Ｐゴシック"/>
      <charset val="134"/>
      <scheme val="minor"/>
    </font>
    <font>
      <b/>
      <sz val="11"/>
      <color rgb="FF3F3F3F"/>
      <name val="ＭＳ Ｐゴシック"/>
      <charset val="0"/>
      <scheme val="minor"/>
    </font>
    <font>
      <b/>
      <sz val="13"/>
      <color theme="3"/>
      <name val="ＭＳ Ｐゴシック"/>
      <charset val="134"/>
      <scheme val="minor"/>
    </font>
    <font>
      <b/>
      <sz val="11"/>
      <color rgb="FFFA7D00"/>
      <name val="ＭＳ Ｐゴシック"/>
      <charset val="0"/>
      <scheme val="minor"/>
    </font>
    <font>
      <sz val="11"/>
      <color indexed="60"/>
      <name val="ＭＳ Ｐゴシック"/>
      <charset val="128"/>
    </font>
    <font>
      <sz val="11"/>
      <color indexed="8"/>
      <name val="ＭＳ Ｐゴシック"/>
      <charset val="128"/>
    </font>
    <font>
      <sz val="11"/>
      <color indexed="17"/>
      <name val="ＭＳ Ｐゴシック"/>
      <charset val="128"/>
    </font>
    <font>
      <b/>
      <sz val="11"/>
      <color rgb="FFFFFFFF"/>
      <name val="ＭＳ Ｐゴシック"/>
      <charset val="0"/>
      <scheme val="minor"/>
    </font>
    <font>
      <b/>
      <sz val="11"/>
      <color theme="1"/>
      <name val="ＭＳ Ｐゴシック"/>
      <charset val="0"/>
      <scheme val="minor"/>
    </font>
    <font>
      <sz val="11"/>
      <color rgb="FF9C0006"/>
      <name val="ＭＳ Ｐゴシック"/>
      <charset val="0"/>
      <scheme val="minor"/>
    </font>
    <font>
      <sz val="12"/>
      <name val="Times New Roman"/>
      <charset val="134"/>
    </font>
    <font>
      <sz val="11"/>
      <color rgb="FF006100"/>
      <name val="ＭＳ Ｐゴシック"/>
      <charset val="128"/>
      <scheme val="minor"/>
    </font>
  </fonts>
  <fills count="43">
    <fill>
      <patternFill patternType="none"/>
    </fill>
    <fill>
      <patternFill patternType="gray125"/>
    </fill>
    <fill>
      <patternFill patternType="solid">
        <fgColor rgb="FFD1FAFB"/>
        <bgColor indexed="64"/>
      </patternFill>
    </fill>
    <fill>
      <patternFill patternType="solid">
        <fgColor theme="9" tint="0.799981688894314"/>
        <bgColor indexed="64"/>
      </patternFill>
    </fill>
    <fill>
      <patternFill patternType="solid">
        <fgColor rgb="FFFFFF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rgb="FFFFC7CE"/>
        <bgColor indexed="64"/>
      </patternFill>
    </fill>
    <fill>
      <patternFill patternType="solid">
        <fgColor indexed="55"/>
        <bgColor indexed="64"/>
      </patternFill>
    </fill>
    <fill>
      <patternFill patternType="solid">
        <fgColor theme="9"/>
        <bgColor indexed="64"/>
      </patternFill>
    </fill>
    <fill>
      <patternFill patternType="solid">
        <fgColor rgb="FFA5A5A5"/>
        <bgColor indexed="64"/>
      </patternFill>
    </fill>
    <fill>
      <patternFill patternType="solid">
        <fgColor indexed="9"/>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6"/>
        <bgColor indexed="64"/>
      </patternFill>
    </fill>
    <fill>
      <patternFill patternType="solid">
        <fgColor indexed="29"/>
        <bgColor indexed="64"/>
      </patternFill>
    </fill>
    <fill>
      <patternFill patternType="solid">
        <fgColor theme="8" tint="0.399975585192419"/>
        <bgColor indexed="64"/>
      </patternFill>
    </fill>
    <fill>
      <patternFill patternType="solid">
        <fgColor indexed="42"/>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s>
  <borders count="3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Down="1">
      <left style="thin">
        <color auto="1"/>
      </left>
      <right style="medium">
        <color auto="1"/>
      </right>
      <top style="thin">
        <color auto="1"/>
      </top>
      <bottom style="thin">
        <color auto="1"/>
      </bottom>
      <diagonal style="dotted">
        <color auto="1"/>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diagonalDown="1">
      <left style="thin">
        <color auto="1"/>
      </left>
      <right style="medium">
        <color auto="1"/>
      </right>
      <top style="thin">
        <color auto="1"/>
      </top>
      <bottom style="medium">
        <color auto="1"/>
      </bottom>
      <diagonal style="dotted">
        <color auto="1"/>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diagonalDown="1">
      <left style="thin">
        <color auto="1"/>
      </left>
      <right style="medium">
        <color auto="1"/>
      </right>
      <top/>
      <bottom style="medium">
        <color auto="1"/>
      </bottom>
      <diagonal style="dotted">
        <color auto="1"/>
      </diagonal>
    </border>
    <border>
      <left/>
      <right/>
      <top style="medium">
        <color auto="1"/>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67">
    <xf numFmtId="0" fontId="0" fillId="0" borderId="0">
      <alignment vertical="center"/>
    </xf>
    <xf numFmtId="43" fontId="32" fillId="0" borderId="0" applyFont="0" applyFill="0" applyBorder="0" applyAlignment="0" applyProtection="0">
      <alignment vertical="center"/>
    </xf>
    <xf numFmtId="0" fontId="35" fillId="9" borderId="22" applyNumberFormat="0" applyAlignment="0" applyProtection="0">
      <alignment vertical="center"/>
    </xf>
    <xf numFmtId="177" fontId="32" fillId="0" borderId="0" applyFont="0" applyFill="0" applyBorder="0" applyAlignment="0" applyProtection="0">
      <alignment vertical="center"/>
    </xf>
    <xf numFmtId="179" fontId="32" fillId="0" borderId="0" applyFont="0" applyFill="0" applyBorder="0" applyAlignment="0" applyProtection="0">
      <alignment vertical="center"/>
    </xf>
    <xf numFmtId="0" fontId="30" fillId="10" borderId="0" applyNumberFormat="0" applyBorder="0" applyAlignment="0" applyProtection="0">
      <alignment vertical="center"/>
    </xf>
    <xf numFmtId="176" fontId="32" fillId="0" borderId="0" applyFont="0" applyFill="0" applyBorder="0" applyAlignment="0" applyProtection="0">
      <alignment vertical="center"/>
    </xf>
    <xf numFmtId="9" fontId="32" fillId="0" borderId="0" applyFont="0" applyFill="0" applyBorder="0" applyAlignment="0" applyProtection="0">
      <alignment vertical="center"/>
    </xf>
    <xf numFmtId="0" fontId="12" fillId="0" borderId="0" applyNumberFormat="0" applyFill="0" applyBorder="0" applyAlignment="0" applyProtection="0">
      <alignment vertical="center"/>
    </xf>
    <xf numFmtId="0" fontId="39" fillId="13" borderId="0" applyNumberFormat="0" applyBorder="0" applyAlignment="0" applyProtection="0">
      <alignment vertical="center"/>
    </xf>
    <xf numFmtId="0" fontId="44" fillId="17" borderId="25" applyNumberFormat="0" applyAlignment="0" applyProtection="0">
      <alignment vertical="center"/>
    </xf>
    <xf numFmtId="0" fontId="33" fillId="18" borderId="0" applyNumberFormat="0" applyBorder="0" applyAlignment="0" applyProtection="0">
      <alignment vertical="center"/>
    </xf>
    <xf numFmtId="0" fontId="42" fillId="0" borderId="0" applyNumberFormat="0" applyFill="0" applyBorder="0" applyAlignment="0" applyProtection="0">
      <alignment vertical="center"/>
    </xf>
    <xf numFmtId="38" fontId="37" fillId="0" borderId="0" applyFont="0" applyFill="0" applyBorder="0" applyAlignment="0" applyProtection="0"/>
    <xf numFmtId="0" fontId="43" fillId="16" borderId="24" applyNumberFormat="0" applyAlignment="0" applyProtection="0">
      <alignment vertical="center"/>
    </xf>
    <xf numFmtId="0" fontId="30" fillId="11" borderId="0" applyNumberFormat="0" applyBorder="0" applyAlignment="0" applyProtection="0">
      <alignment vertical="center"/>
    </xf>
    <xf numFmtId="0" fontId="32" fillId="7" borderId="21" applyNumberFormat="0" applyFont="0" applyAlignment="0" applyProtection="0">
      <alignment vertical="center"/>
    </xf>
    <xf numFmtId="0" fontId="37" fillId="0" borderId="0">
      <alignment vertical="center"/>
    </xf>
    <xf numFmtId="0" fontId="46" fillId="23"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20" applyNumberFormat="0" applyFill="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15" borderId="0" applyNumberFormat="0" applyBorder="0" applyAlignment="0" applyProtection="0">
      <alignment vertical="center"/>
    </xf>
    <xf numFmtId="0" fontId="48" fillId="24" borderId="27" applyNumberFormat="0" applyAlignment="0" applyProtection="0">
      <alignment vertical="center"/>
    </xf>
    <xf numFmtId="0" fontId="47" fillId="0" borderId="26" applyNumberFormat="0" applyFill="0" applyAlignment="0" applyProtection="0">
      <alignment vertical="center"/>
    </xf>
    <xf numFmtId="0" fontId="49" fillId="0" borderId="26" applyNumberFormat="0" applyFill="0" applyAlignment="0" applyProtection="0">
      <alignment vertical="center"/>
    </xf>
    <xf numFmtId="0" fontId="50" fillId="24" borderId="22" applyNumberFormat="0" applyAlignment="0" applyProtection="0">
      <alignment vertical="center"/>
    </xf>
    <xf numFmtId="0" fontId="38" fillId="0" borderId="28" applyNumberFormat="0" applyFill="0" applyAlignment="0" applyProtection="0">
      <alignment vertical="center"/>
    </xf>
    <xf numFmtId="0" fontId="38" fillId="0" borderId="0" applyNumberFormat="0" applyFill="0" applyBorder="0" applyAlignment="0" applyProtection="0">
      <alignment vertical="center"/>
    </xf>
    <xf numFmtId="0" fontId="33" fillId="27" borderId="0" applyNumberFormat="0" applyBorder="0" applyAlignment="0" applyProtection="0">
      <alignment vertical="center"/>
    </xf>
    <xf numFmtId="0" fontId="54" fillId="29" borderId="24" applyNumberFormat="0" applyAlignment="0" applyProtection="0">
      <alignment vertical="center"/>
    </xf>
    <xf numFmtId="0" fontId="30" fillId="22" borderId="0" applyNumberFormat="0" applyBorder="0" applyAlignment="0" applyProtection="0">
      <alignment vertical="center"/>
    </xf>
    <xf numFmtId="0" fontId="55" fillId="0" borderId="29" applyNumberFormat="0" applyFill="0" applyAlignment="0" applyProtection="0">
      <alignment vertical="center"/>
    </xf>
    <xf numFmtId="0" fontId="56" fillId="31" borderId="0" applyNumberFormat="0" applyBorder="0" applyAlignment="0" applyProtection="0">
      <alignment vertical="center"/>
    </xf>
    <xf numFmtId="0" fontId="45" fillId="20" borderId="0" applyNumberFormat="0" applyBorder="0" applyAlignment="0" applyProtection="0">
      <alignment vertical="center"/>
    </xf>
    <xf numFmtId="0" fontId="51" fillId="26" borderId="0" applyNumberFormat="0" applyBorder="0" applyAlignment="0" applyProtection="0">
      <alignment vertical="center"/>
    </xf>
    <xf numFmtId="0" fontId="33" fillId="21" borderId="0" applyNumberFormat="0" applyBorder="0" applyAlignment="0" applyProtection="0">
      <alignment vertical="center"/>
    </xf>
    <xf numFmtId="0" fontId="30" fillId="19" borderId="0" applyNumberFormat="0" applyBorder="0" applyAlignment="0" applyProtection="0">
      <alignment vertical="center"/>
    </xf>
    <xf numFmtId="0" fontId="30" fillId="32" borderId="0" applyNumberFormat="0" applyBorder="0" applyAlignment="0" applyProtection="0">
      <alignment vertical="center"/>
    </xf>
    <xf numFmtId="0" fontId="33" fillId="35" borderId="0" applyNumberFormat="0" applyBorder="0" applyAlignment="0" applyProtection="0">
      <alignment vertical="center"/>
    </xf>
    <xf numFmtId="0" fontId="30" fillId="34" borderId="0" applyNumberFormat="0" applyBorder="0" applyAlignment="0" applyProtection="0">
      <alignment vertical="center"/>
    </xf>
    <xf numFmtId="0" fontId="30" fillId="30" borderId="0" applyNumberFormat="0" applyBorder="0" applyAlignment="0" applyProtection="0">
      <alignment vertical="center"/>
    </xf>
    <xf numFmtId="0" fontId="30" fillId="5" borderId="0" applyNumberFormat="0" applyBorder="0" applyAlignment="0" applyProtection="0">
      <alignment vertical="center"/>
    </xf>
    <xf numFmtId="0" fontId="33" fillId="36" borderId="0" applyNumberFormat="0" applyBorder="0" applyAlignment="0" applyProtection="0">
      <alignment vertical="center"/>
    </xf>
    <xf numFmtId="0" fontId="33" fillId="25" borderId="0" applyNumberFormat="0" applyBorder="0" applyAlignment="0" applyProtection="0">
      <alignment vertical="center"/>
    </xf>
    <xf numFmtId="38" fontId="57" fillId="0" borderId="0" applyFont="0" applyFill="0" applyBorder="0" applyAlignment="0" applyProtection="0">
      <alignment vertical="center"/>
    </xf>
    <xf numFmtId="0" fontId="40" fillId="14" borderId="23" applyNumberFormat="0" applyAlignment="0" applyProtection="0">
      <alignment vertical="center"/>
    </xf>
    <xf numFmtId="0" fontId="30" fillId="8" borderId="0" applyNumberFormat="0" applyBorder="0" applyAlignment="0" applyProtection="0">
      <alignment vertical="center"/>
    </xf>
    <xf numFmtId="0" fontId="30" fillId="38" borderId="0" applyNumberFormat="0" applyBorder="0" applyAlignment="0" applyProtection="0">
      <alignment vertical="center"/>
    </xf>
    <xf numFmtId="0" fontId="33" fillId="40" borderId="0" applyNumberFormat="0" applyBorder="0" applyAlignment="0" applyProtection="0">
      <alignment vertical="center"/>
    </xf>
    <xf numFmtId="0" fontId="33" fillId="39" borderId="0" applyNumberFormat="0" applyBorder="0" applyAlignment="0" applyProtection="0">
      <alignment vertical="center"/>
    </xf>
    <xf numFmtId="0" fontId="30" fillId="41" borderId="0" applyNumberFormat="0" applyBorder="0" applyAlignment="0" applyProtection="0">
      <alignment vertical="center"/>
    </xf>
    <xf numFmtId="0" fontId="33" fillId="6" borderId="0" applyNumberFormat="0" applyBorder="0" applyAlignment="0" applyProtection="0">
      <alignment vertical="center"/>
    </xf>
    <xf numFmtId="0" fontId="33" fillId="12" borderId="0" applyNumberFormat="0" applyBorder="0" applyAlignment="0" applyProtection="0">
      <alignment vertical="center"/>
    </xf>
    <xf numFmtId="0" fontId="30" fillId="33" borderId="0" applyNumberFormat="0" applyBorder="0" applyAlignment="0" applyProtection="0">
      <alignment vertical="center"/>
    </xf>
    <xf numFmtId="0" fontId="33" fillId="37" borderId="0" applyNumberFormat="0" applyBorder="0" applyAlignment="0" applyProtection="0">
      <alignment vertical="center"/>
    </xf>
    <xf numFmtId="0" fontId="29" fillId="0" borderId="0" applyNumberFormat="0" applyFill="0" applyBorder="0" applyAlignment="0" applyProtection="0">
      <alignment vertical="top"/>
      <protection locked="0"/>
    </xf>
    <xf numFmtId="6" fontId="57" fillId="0" borderId="0" applyFont="0" applyFill="0" applyBorder="0" applyAlignment="0" applyProtection="0">
      <alignment vertical="center"/>
    </xf>
    <xf numFmtId="0" fontId="0" fillId="0" borderId="0">
      <alignment vertical="center"/>
    </xf>
    <xf numFmtId="6" fontId="37" fillId="0" borderId="0" applyFont="0" applyFill="0" applyBorder="0" applyAlignment="0" applyProtection="0">
      <alignment vertical="center"/>
    </xf>
    <xf numFmtId="0" fontId="52" fillId="0" borderId="0">
      <alignment vertical="center"/>
    </xf>
    <xf numFmtId="0" fontId="37" fillId="0" borderId="0">
      <alignment vertical="center"/>
    </xf>
    <xf numFmtId="0" fontId="57" fillId="0" borderId="0">
      <alignment vertical="center"/>
    </xf>
    <xf numFmtId="0" fontId="37" fillId="0" borderId="0"/>
    <xf numFmtId="0" fontId="53" fillId="28" borderId="0" applyNumberFormat="0" applyBorder="0" applyAlignment="0" applyProtection="0">
      <alignment vertical="center"/>
    </xf>
    <xf numFmtId="0" fontId="58" fillId="42" borderId="0" applyNumberFormat="0" applyBorder="0" applyAlignment="0" applyProtection="0">
      <alignment vertical="center"/>
    </xf>
  </cellStyleXfs>
  <cellXfs count="8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178" fontId="0" fillId="0" borderId="0" xfId="0" applyNumberFormat="1">
      <alignment vertical="center"/>
    </xf>
    <xf numFmtId="14" fontId="0" fillId="0" borderId="0" xfId="0" applyNumberFormat="1">
      <alignment vertical="center"/>
    </xf>
    <xf numFmtId="178" fontId="0" fillId="0" borderId="0" xfId="0" applyNumberFormat="1" applyFont="1" applyFill="1" applyAlignment="1">
      <alignment vertical="center"/>
    </xf>
    <xf numFmtId="0" fontId="0" fillId="0" borderId="0" xfId="0" applyFont="1" applyFill="1" applyBorder="1" applyAlignment="1">
      <alignment horizontal="center" vertical="center" shrinkToFit="1"/>
    </xf>
    <xf numFmtId="0" fontId="0" fillId="0" borderId="0" xfId="0" applyBorder="1" applyAlignment="1">
      <alignment vertical="center"/>
    </xf>
    <xf numFmtId="0" fontId="0" fillId="0" borderId="0" xfId="0" applyAlignment="1">
      <alignment vertical="center"/>
    </xf>
    <xf numFmtId="49" fontId="0" fillId="0" borderId="0" xfId="0" applyNumberFormat="1" applyFont="1" applyFill="1" applyBorder="1" applyAlignment="1">
      <alignment horizontal="righ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0" xfId="0" applyFont="1" applyFill="1" applyBorder="1" applyAlignment="1">
      <alignment vertical="center" shrinkToFit="1"/>
    </xf>
    <xf numFmtId="0" fontId="0" fillId="0" borderId="0" xfId="0" applyBorder="1" applyAlignment="1">
      <alignment vertical="center" shrinkToFit="1"/>
    </xf>
    <xf numFmtId="180" fontId="0" fillId="0" borderId="0" xfId="0" applyNumberFormat="1" applyBorder="1" applyAlignment="1">
      <alignment vertical="center"/>
    </xf>
    <xf numFmtId="181" fontId="6"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9" fillId="0" borderId="0" xfId="0" applyFont="1">
      <alignment vertical="center"/>
    </xf>
    <xf numFmtId="0" fontId="0" fillId="0" borderId="0" xfId="0" applyAlignment="1">
      <alignment horizontal="center" vertical="center"/>
    </xf>
    <xf numFmtId="0" fontId="10"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11" fillId="0" borderId="0" xfId="0" applyFont="1" applyAlignment="1">
      <alignment horizontal="right" vertical="center" shrinkToFit="1"/>
    </xf>
    <xf numFmtId="0" fontId="10" fillId="0" borderId="0" xfId="0" applyFont="1" applyAlignment="1">
      <alignment horizontal="right" vertical="center" shrinkToFit="1"/>
    </xf>
    <xf numFmtId="0" fontId="12" fillId="0" borderId="0" xfId="8">
      <alignment vertical="center"/>
    </xf>
    <xf numFmtId="0" fontId="10" fillId="0" borderId="0" xfId="0" applyFont="1" applyAlignment="1">
      <alignment vertical="center" shrinkToFit="1"/>
    </xf>
    <xf numFmtId="0" fontId="13" fillId="0" borderId="0" xfId="0" applyFont="1" applyBorder="1" applyAlignment="1">
      <alignment horizontal="center" vertical="center" shrinkToFit="1"/>
    </xf>
    <xf numFmtId="0" fontId="14" fillId="0" borderId="0" xfId="0" applyFont="1" applyBorder="1" applyAlignment="1">
      <alignment horizontal="center" vertical="center"/>
    </xf>
    <xf numFmtId="0" fontId="9" fillId="0" borderId="0" xfId="0" applyFont="1" applyAlignment="1">
      <alignment vertical="center" shrinkToFit="1"/>
    </xf>
    <xf numFmtId="0" fontId="15" fillId="0" borderId="0" xfId="0" applyFont="1" applyBorder="1" applyAlignment="1">
      <alignment horizontal="left" vertical="center" wrapText="1" indent="2" shrinkToFit="1"/>
    </xf>
    <xf numFmtId="0" fontId="16" fillId="0" borderId="0" xfId="0" applyFont="1" applyBorder="1" applyAlignment="1">
      <alignment horizontal="left" vertical="center" indent="2" shrinkToFit="1"/>
    </xf>
    <xf numFmtId="0" fontId="14" fillId="0" borderId="0" xfId="0" applyFont="1" applyBorder="1" applyAlignment="1">
      <alignment horizontal="left" vertical="center" indent="2"/>
    </xf>
    <xf numFmtId="0" fontId="9" fillId="0" borderId="0" xfId="0" applyFont="1" applyAlignment="1">
      <alignment horizontal="left" vertical="center" indent="2" shrinkToFit="1"/>
    </xf>
    <xf numFmtId="0" fontId="9" fillId="0" borderId="0" xfId="0" applyFont="1" applyAlignment="1">
      <alignment horizontal="left" vertical="center" indent="2"/>
    </xf>
    <xf numFmtId="0" fontId="10" fillId="0" borderId="1" xfId="0" applyFont="1" applyBorder="1" applyAlignment="1">
      <alignment horizontal="center" vertical="center" shrinkToFit="1"/>
    </xf>
    <xf numFmtId="0" fontId="10" fillId="2"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17" fillId="0" borderId="4" xfId="0" applyFont="1" applyBorder="1" applyAlignment="1">
      <alignment horizontal="center" vertical="center"/>
    </xf>
    <xf numFmtId="0" fontId="0" fillId="0" borderId="5" xfId="0" applyBorder="1" applyAlignment="1">
      <alignment horizontal="center" vertical="center" shrinkToFit="1"/>
    </xf>
    <xf numFmtId="0" fontId="18" fillId="0" borderId="6" xfId="0" applyFont="1" applyBorder="1" applyAlignment="1">
      <alignment horizontal="center" vertical="center" shrinkToFit="1"/>
    </xf>
    <xf numFmtId="0" fontId="0" fillId="2" borderId="5" xfId="0" applyFill="1" applyBorder="1" applyAlignment="1">
      <alignment horizontal="center" vertical="center" shrinkToFit="1"/>
    </xf>
    <xf numFmtId="0" fontId="0"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0" fillId="0" borderId="5" xfId="0" applyBorder="1" applyAlignment="1">
      <alignment vertical="center" shrinkToFit="1"/>
    </xf>
    <xf numFmtId="0" fontId="10" fillId="0" borderId="6" xfId="0" applyFont="1" applyBorder="1" applyAlignment="1">
      <alignment horizontal="center" vertical="center" shrinkToFit="1"/>
    </xf>
    <xf numFmtId="0" fontId="0" fillId="0" borderId="7" xfId="0" applyFill="1" applyBorder="1" applyAlignment="1">
      <alignment horizontal="center" vertical="center" shrinkToFit="1"/>
    </xf>
    <xf numFmtId="0" fontId="0" fillId="0" borderId="7" xfId="0" applyFont="1" applyFill="1" applyBorder="1" applyAlignment="1">
      <alignment horizontal="center" vertical="center" shrinkToFit="1"/>
    </xf>
    <xf numFmtId="0" fontId="0" fillId="3" borderId="7" xfId="0" applyFill="1" applyBorder="1" applyAlignment="1">
      <alignment horizontal="center" vertical="center" shrinkToFit="1"/>
    </xf>
    <xf numFmtId="0" fontId="12" fillId="2" borderId="5" xfId="8" applyFill="1" applyBorder="1" applyAlignment="1">
      <alignment horizontal="center" vertical="center" shrinkToFit="1"/>
    </xf>
    <xf numFmtId="0" fontId="0" fillId="0" borderId="8" xfId="0" applyBorder="1" applyAlignment="1">
      <alignment horizontal="center" vertical="center" shrinkToFit="1"/>
    </xf>
    <xf numFmtId="0" fontId="10" fillId="0" borderId="9" xfId="0" applyFont="1" applyBorder="1" applyAlignment="1">
      <alignment horizontal="center" vertical="center" shrinkToFit="1"/>
    </xf>
    <xf numFmtId="0" fontId="0" fillId="2" borderId="10" xfId="0" applyFill="1" applyBorder="1" applyAlignment="1">
      <alignment horizontal="center" vertical="center" shrinkToFit="1"/>
    </xf>
    <xf numFmtId="0" fontId="0" fillId="0" borderId="11" xfId="0" applyBorder="1" applyAlignment="1">
      <alignment horizontal="center" vertical="center" shrinkToFit="1"/>
    </xf>
    <xf numFmtId="14" fontId="0" fillId="2" borderId="5" xfId="0" applyNumberFormat="1" applyFill="1" applyBorder="1" applyAlignment="1">
      <alignment horizontal="center" vertical="center" shrinkToFit="1"/>
    </xf>
    <xf numFmtId="14" fontId="0" fillId="2" borderId="7" xfId="0" applyNumberFormat="1" applyFill="1" applyBorder="1" applyAlignment="1">
      <alignment horizontal="center" vertical="center" shrinkToFit="1"/>
    </xf>
    <xf numFmtId="0" fontId="19" fillId="0" borderId="5" xfId="0" applyFont="1" applyBorder="1" applyAlignment="1">
      <alignment vertical="center" wrapText="1" shrinkToFit="1"/>
    </xf>
    <xf numFmtId="55" fontId="0" fillId="2" borderId="5" xfId="0" applyNumberFormat="1" applyFill="1" applyBorder="1" applyAlignment="1">
      <alignment horizontal="center" vertical="center" shrinkToFit="1"/>
    </xf>
    <xf numFmtId="0" fontId="20" fillId="0" borderId="5" xfId="0" applyFont="1" applyBorder="1" applyAlignment="1">
      <alignment vertical="center" wrapText="1" shrinkToFit="1"/>
    </xf>
    <xf numFmtId="0" fontId="21" fillId="0" borderId="7" xfId="0" applyFont="1" applyBorder="1" applyAlignment="1">
      <alignment horizontal="center" vertical="center" wrapText="1" shrinkToFit="1"/>
    </xf>
    <xf numFmtId="0" fontId="22" fillId="0" borderId="12" xfId="0" applyFont="1" applyBorder="1" applyAlignment="1">
      <alignment vertical="center" wrapText="1" shrinkToFit="1"/>
    </xf>
    <xf numFmtId="0" fontId="19" fillId="0" borderId="0" xfId="0" applyFont="1">
      <alignment vertical="center"/>
    </xf>
    <xf numFmtId="0" fontId="21" fillId="3" borderId="7" xfId="0" applyFont="1" applyFill="1" applyBorder="1" applyAlignment="1">
      <alignment horizontal="center" vertical="center" wrapText="1" shrinkToFit="1"/>
    </xf>
    <xf numFmtId="0" fontId="17" fillId="0" borderId="5" xfId="0" applyFont="1" applyBorder="1" applyAlignment="1">
      <alignment vertical="center" shrinkToFit="1"/>
    </xf>
    <xf numFmtId="0" fontId="10" fillId="0" borderId="9" xfId="0" applyFont="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0" fillId="2" borderId="14" xfId="0" applyFont="1" applyFill="1" applyBorder="1" applyAlignment="1">
      <alignment horizontal="center" vertical="center" shrinkToFit="1"/>
    </xf>
    <xf numFmtId="0" fontId="0" fillId="2" borderId="2" xfId="0" applyFill="1" applyBorder="1" applyAlignment="1">
      <alignment horizontal="center" vertical="center" shrinkToFit="1"/>
    </xf>
    <xf numFmtId="0" fontId="0" fillId="3" borderId="15" xfId="0" applyFill="1" applyBorder="1" applyAlignment="1">
      <alignment horizontal="center" vertical="center" shrinkToFit="1"/>
    </xf>
    <xf numFmtId="182" fontId="0" fillId="2" borderId="5" xfId="0" applyNumberFormat="1" applyFont="1" applyFill="1" applyBorder="1" applyAlignment="1">
      <alignment horizontal="center" vertical="center" shrinkToFit="1"/>
    </xf>
    <xf numFmtId="0" fontId="0" fillId="0" borderId="7" xfId="0" applyBorder="1" applyAlignment="1">
      <alignment horizontal="center" vertical="center" shrinkToFit="1"/>
    </xf>
    <xf numFmtId="0" fontId="12" fillId="2" borderId="10" xfId="8" applyFill="1" applyBorder="1" applyAlignment="1">
      <alignment horizontal="center" vertical="center" shrinkToFit="1"/>
    </xf>
    <xf numFmtId="0" fontId="0" fillId="4" borderId="14" xfId="0" applyFill="1" applyBorder="1" applyAlignment="1">
      <alignment horizontal="center" vertical="center" shrinkToFit="1"/>
    </xf>
    <xf numFmtId="0" fontId="10" fillId="0" borderId="16" xfId="0" applyFont="1" applyBorder="1" applyAlignment="1">
      <alignment horizontal="center" vertical="center" shrinkToFit="1"/>
    </xf>
    <xf numFmtId="183" fontId="0" fillId="2" borderId="17" xfId="0" applyNumberFormat="1" applyFill="1" applyBorder="1" applyAlignment="1">
      <alignment horizontal="center" vertical="center" shrinkToFit="1"/>
    </xf>
    <xf numFmtId="0" fontId="0" fillId="0" borderId="18" xfId="0" applyBorder="1" applyAlignment="1">
      <alignment horizontal="center" vertical="center" shrinkToFit="1"/>
    </xf>
    <xf numFmtId="0" fontId="23" fillId="0" borderId="0" xfId="0" applyFont="1" applyFill="1" applyBorder="1" applyAlignment="1">
      <alignment vertical="center"/>
    </xf>
    <xf numFmtId="0" fontId="23" fillId="0" borderId="19" xfId="0" applyFont="1" applyFill="1" applyBorder="1" applyAlignment="1">
      <alignment horizontal="left" vertical="top" wrapText="1" indent="2"/>
    </xf>
    <xf numFmtId="0" fontId="24" fillId="0" borderId="0" xfId="0" applyFont="1" applyFill="1" applyAlignment="1">
      <alignment vertical="center"/>
    </xf>
    <xf numFmtId="0" fontId="23" fillId="0" borderId="0" xfId="0" applyFont="1" applyFill="1" applyAlignment="1">
      <alignment vertical="top"/>
    </xf>
    <xf numFmtId="0" fontId="23" fillId="2" borderId="0" xfId="0" applyFont="1" applyFill="1" applyAlignment="1">
      <alignment horizontal="left" vertical="top" wrapText="1" indent="2"/>
    </xf>
    <xf numFmtId="0" fontId="25" fillId="0" borderId="0" xfId="0" applyFont="1" applyFill="1" applyAlignment="1">
      <alignment vertical="center"/>
    </xf>
    <xf numFmtId="0" fontId="19" fillId="0" borderId="0" xfId="0" applyFont="1" applyAlignment="1">
      <alignment horizontal="center" vertical="center" wrapText="1" shrinkToFit="1"/>
    </xf>
    <xf numFmtId="0" fontId="26" fillId="0" borderId="0" xfId="0" applyFont="1" applyAlignment="1">
      <alignment horizontal="center" vertical="center" shrinkToFit="1"/>
    </xf>
    <xf numFmtId="0" fontId="26" fillId="0" borderId="0" xfId="0" applyFont="1" applyAlignment="1">
      <alignment horizontal="center" vertical="center" wrapText="1" shrinkToFit="1"/>
    </xf>
    <xf numFmtId="0" fontId="27" fillId="0" borderId="0" xfId="0" applyFont="1" applyAlignment="1">
      <alignment horizontal="left" vertical="center" wrapText="1" shrinkToFit="1"/>
    </xf>
    <xf numFmtId="0" fontId="28" fillId="0" borderId="0" xfId="0" applyFont="1" applyAlignment="1">
      <alignment vertical="center" shrinkToFit="1"/>
    </xf>
  </cellXfs>
  <cellStyles count="67">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悪い 3" xfId="9"/>
    <cellStyle name="計算 2" xfId="10"/>
    <cellStyle name="アクセント 2" xfId="11" builtinId="33"/>
    <cellStyle name="訪問済ハイパーリンク" xfId="12" builtinId="9"/>
    <cellStyle name="桁区切り 3" xfId="13"/>
    <cellStyle name="チェック セル 3" xfId="14"/>
    <cellStyle name="20% - アクセント 4" xfId="15" builtinId="42"/>
    <cellStyle name="メモ" xfId="16" builtinId="10"/>
    <cellStyle name="標準 4" xfId="17"/>
    <cellStyle name="良い" xfId="18" builtinId="26"/>
    <cellStyle name="警告文" xfId="19" builtinId="11"/>
    <cellStyle name="リンクセル" xfId="20" builtinId="24"/>
    <cellStyle name="タイトル" xfId="21" builtinId="15"/>
    <cellStyle name="説明文" xfId="22" builtinId="53"/>
    <cellStyle name="アクセント 6" xfId="23" builtinId="49"/>
    <cellStyle name="出力" xfId="24" builtinId="21"/>
    <cellStyle name="見出し 1" xfId="25" builtinId="16"/>
    <cellStyle name="見出し 2" xfId="26" builtinId="17"/>
    <cellStyle name="計算" xfId="27" builtinId="22"/>
    <cellStyle name="見出し 3" xfId="28" builtinId="18"/>
    <cellStyle name="見出し 4" xfId="29" builtinId="19"/>
    <cellStyle name="60% - アクセント 5" xfId="30" builtinId="48"/>
    <cellStyle name="チェックセル" xfId="31" builtinId="23"/>
    <cellStyle name="40% - アクセント 1" xfId="32" builtinId="31"/>
    <cellStyle name="集計" xfId="33" builtinId="25"/>
    <cellStyle name="悪い" xfId="34" builtinId="27"/>
    <cellStyle name="どちらでもない" xfId="35" builtinId="28"/>
    <cellStyle name="悪い 2" xfId="36"/>
    <cellStyle name="アクセント 1" xfId="37" builtinId="29"/>
    <cellStyle name="20% - アクセント 1" xfId="38" builtinId="30"/>
    <cellStyle name="20% - アクセント 5" xfId="39" builtinId="46"/>
    <cellStyle name="60% - アクセント 1" xfId="40" builtinId="32"/>
    <cellStyle name="20% - アクセント 2" xfId="41" builtinId="34"/>
    <cellStyle name="40% - アクセント 2" xfId="42" builtinId="35"/>
    <cellStyle name="20% - アクセント 6" xfId="43" builtinId="50"/>
    <cellStyle name="60% - アクセント 2" xfId="44" builtinId="36"/>
    <cellStyle name="アクセント 3" xfId="45" builtinId="37"/>
    <cellStyle name="桁区切り 2" xfId="46"/>
    <cellStyle name="チェック セル 2" xfId="47"/>
    <cellStyle name="20% - アクセント 3" xfId="48" builtinId="38"/>
    <cellStyle name="40% - アクセント 3" xfId="49" builtinId="39"/>
    <cellStyle name="60% - アクセント 3" xfId="50" builtinId="40"/>
    <cellStyle name="アクセント 4" xfId="51" builtinId="41"/>
    <cellStyle name="40% - アクセント 4" xfId="52" builtinId="43"/>
    <cellStyle name="60% - アクセント 4" xfId="53" builtinId="44"/>
    <cellStyle name="アクセント 5" xfId="54" builtinId="45"/>
    <cellStyle name="40% - アクセント 6" xfId="55" builtinId="51"/>
    <cellStyle name="60% - アクセント 6" xfId="56" builtinId="52"/>
    <cellStyle name="ハイパーリンク 2" xfId="57"/>
    <cellStyle name="通貨 2" xfId="58"/>
    <cellStyle name="標準 2" xfId="59"/>
    <cellStyle name="通貨 3" xfId="60"/>
    <cellStyle name="標準 2 2" xfId="61"/>
    <cellStyle name="標準 3" xfId="62"/>
    <cellStyle name="標準 5" xfId="63"/>
    <cellStyle name="標準 6" xfId="64"/>
    <cellStyle name="良い 2" xfId="65"/>
    <cellStyle name="良い 3" xfId="66"/>
  </cellStyles>
  <dxfs count="1">
    <dxf>
      <fill>
        <patternFill patternType="solid">
          <bgColor rgb="FFFFC000"/>
        </patternFill>
      </fill>
    </dxf>
  </dxfs>
  <tableStyles count="0" defaultTableStyle="TableStyleMedium2" defaultPivotStyle="PivotStyleLight16"/>
  <colors>
    <mruColors>
      <color rgb="00D1FAFB"/>
      <color rgb="00BFF7F7"/>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390525</xdr:colOff>
          <xdr:row>31</xdr:row>
          <xdr:rowOff>47625</xdr:rowOff>
        </xdr:from>
        <xdr:to>
          <xdr:col>2</xdr:col>
          <xdr:colOff>1790700</xdr:colOff>
          <xdr:row>34</xdr:row>
          <xdr:rowOff>104775</xdr:rowOff>
        </xdr:to>
        <xdr:sp>
          <xdr:nvSpPr>
            <xdr:cNvPr id="16385" name="Object 1" hidden="1">
              <a:extLst>
                <a:ext uri="{63B3BB69-23CF-44E3-9099-C40C66FF867C}">
                  <a14:compatExt spid="_x0000_s16385"/>
                </a:ext>
              </a:extLst>
            </xdr:cNvPr>
            <xdr:cNvSpPr/>
          </xdr:nvSpPr>
          <xdr:spPr>
            <a:xfrm>
              <a:off x="390525" y="10887075"/>
              <a:ext cx="5724525" cy="571500"/>
            </a:xfrm>
            <a:prstGeom prst="rect">
              <a:avLst/>
            </a:prstGeom>
          </xdr:spPr>
        </xdr:sp>
        <xdr:clientData/>
      </xdr:twoCellAnchor>
    </mc:Choice>
    <mc:Fallback/>
  </mc:AlternateContent>
  <xdr:twoCellAnchor>
    <xdr:from>
      <xdr:col>5</xdr:col>
      <xdr:colOff>158750</xdr:colOff>
      <xdr:row>9</xdr:row>
      <xdr:rowOff>206375</xdr:rowOff>
    </xdr:from>
    <xdr:to>
      <xdr:col>10</xdr:col>
      <xdr:colOff>563563</xdr:colOff>
      <xdr:row>15</xdr:row>
      <xdr:rowOff>261938</xdr:rowOff>
    </xdr:to>
    <xdr:sp>
      <xdr:nvSpPr>
        <xdr:cNvPr id="3" name="テキスト ボックス 2"/>
        <xdr:cNvSpPr txBox="1"/>
      </xdr:nvSpPr>
      <xdr:spPr>
        <a:xfrm>
          <a:off x="11684000" y="3054350"/>
          <a:ext cx="3690620" cy="18554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3</a:t>
          </a:r>
          <a:r>
            <a:rPr lang="ja-JP" altLang="ja-JP" sz="900">
              <a:solidFill>
                <a:schemeClr val="dk1"/>
              </a:solidFill>
              <a:effectLst/>
              <a:latin typeface="+mn-lt"/>
              <a:ea typeface="+mn-ea"/>
              <a:cs typeface="+mn-cs"/>
            </a:rPr>
            <a:t>　共同・受託研究費・補助金等外部資金　使用期限（目安）</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支払期限</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使用期限</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（支払処理月）</a:t>
          </a:r>
          <a:endParaRPr lang="ja-JP" altLang="ja-JP" sz="900">
            <a:solidFill>
              <a:schemeClr val="dk1"/>
            </a:solidFill>
            <a:effectLst/>
            <a:latin typeface="+mn-lt"/>
            <a:ea typeface="+mn-ea"/>
            <a:cs typeface="+mn-cs"/>
          </a:endParaRP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１２月</a:t>
          </a:r>
          <a:r>
            <a:rPr lang="en-US"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１１月末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（１２月）</a:t>
          </a:r>
          <a:endParaRPr lang="ja-JP" altLang="ja-JP" sz="900">
            <a:solidFill>
              <a:schemeClr val="dk1"/>
            </a:solidFill>
            <a:effectLst/>
            <a:latin typeface="+mn-lt"/>
            <a:ea typeface="+mn-ea"/>
            <a:cs typeface="+mn-cs"/>
          </a:endParaRP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１月</a:t>
          </a:r>
          <a:r>
            <a:rPr lang="en-US"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１２月末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　１月）</a:t>
          </a:r>
          <a:endParaRPr lang="ja-JP" altLang="ja-JP" sz="900">
            <a:solidFill>
              <a:schemeClr val="dk1"/>
            </a:solidFill>
            <a:effectLst/>
            <a:latin typeface="+mn-lt"/>
            <a:ea typeface="+mn-ea"/>
            <a:cs typeface="+mn-cs"/>
          </a:endParaRP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２月</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１月末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　２月）</a:t>
          </a:r>
          <a:endParaRPr lang="ja-JP" altLang="ja-JP" sz="900">
            <a:solidFill>
              <a:schemeClr val="dk1"/>
            </a:solidFill>
            <a:effectLst/>
            <a:latin typeface="+mn-lt"/>
            <a:ea typeface="+mn-ea"/>
            <a:cs typeface="+mn-cs"/>
          </a:endParaRPr>
        </a:p>
        <a:p>
          <a:r>
            <a:rPr lang="ja-JP" altLang="en-US" sz="900">
              <a:solidFill>
                <a:schemeClr val="dk1"/>
              </a:solidFill>
              <a:effectLst/>
              <a:latin typeface="+mn-lt"/>
              <a:ea typeface="+mn-ea"/>
              <a:cs typeface="+mn-cs"/>
            </a:rPr>
            <a:t>　　</a:t>
          </a:r>
          <a:r>
            <a:rPr lang="ja-JP" altLang="ja-JP" sz="900">
              <a:solidFill>
                <a:schemeClr val="dk1"/>
              </a:solidFill>
              <a:effectLst/>
              <a:latin typeface="+mn-lt"/>
              <a:ea typeface="+mn-ea"/>
              <a:cs typeface="+mn-cs"/>
            </a:rPr>
            <a:t>３月</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a:t>
          </a:r>
          <a:r>
            <a:rPr lang="ja-JP" altLang="ja-JP" sz="900" b="1">
              <a:solidFill>
                <a:schemeClr val="dk1"/>
              </a:solidFill>
              <a:effectLst/>
              <a:latin typeface="+mn-lt"/>
              <a:ea typeface="+mn-ea"/>
              <a:cs typeface="+mn-cs"/>
            </a:rPr>
            <a:t>２月末</a:t>
          </a:r>
          <a:r>
            <a:rPr lang="en-US" altLang="ja-JP" sz="900">
              <a:solidFill>
                <a:schemeClr val="dk1"/>
              </a:solidFill>
              <a:effectLst/>
              <a:latin typeface="+mn-lt"/>
              <a:ea typeface="+mn-ea"/>
              <a:cs typeface="+mn-cs"/>
            </a:rPr>
            <a:t>	</a:t>
          </a:r>
          <a:r>
            <a:rPr lang="ja-JP" altLang="ja-JP" sz="900">
              <a:solidFill>
                <a:schemeClr val="dk1"/>
              </a:solidFill>
              <a:effectLst/>
              <a:latin typeface="+mn-lt"/>
              <a:ea typeface="+mn-ea"/>
              <a:cs typeface="+mn-cs"/>
            </a:rPr>
            <a:t>　　（　３月）</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ただし、契約終了日等（特に最終年度報告書が必要な場合など）の</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条件によって使用期限が早まる場合もあります</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共同実験室使用料は月末に締めて翌月半ばごろ金額が確定する事をご留意願います。</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　特別配分・間接経費は２月まで</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　支払期限が無い場合は３月まで</a:t>
          </a:r>
          <a:endParaRPr kumimoji="1" lang="ja-JP" altLang="en-US" sz="900"/>
        </a:p>
      </xdr:txBody>
    </xdr:sp>
    <xdr:clientData/>
  </xdr:twoCellAnchor>
  <xdr:twoCellAnchor editAs="oneCell">
    <xdr:from>
      <xdr:col>4</xdr:col>
      <xdr:colOff>9525</xdr:colOff>
      <xdr:row>25</xdr:row>
      <xdr:rowOff>114300</xdr:rowOff>
    </xdr:from>
    <xdr:to>
      <xdr:col>6</xdr:col>
      <xdr:colOff>239395</xdr:colOff>
      <xdr:row>26</xdr:row>
      <xdr:rowOff>699770</xdr:rowOff>
    </xdr:to>
    <xdr:pic>
      <xdr:nvPicPr>
        <xdr:cNvPr id="2" name="図形 1" descr="キャプチャ2"/>
        <xdr:cNvPicPr>
          <a:picLocks noChangeAspect="1"/>
        </xdr:cNvPicPr>
      </xdr:nvPicPr>
      <xdr:blipFill>
        <a:blip r:embed="rId1"/>
        <a:stretch>
          <a:fillRect/>
        </a:stretch>
      </xdr:blipFill>
      <xdr:spPr>
        <a:xfrm>
          <a:off x="6972300" y="7810500"/>
          <a:ext cx="5335270" cy="8426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kyoumed@okayama-u.ac.jp" TargetMode="External"/><Relationship Id="rId4" Type="http://schemas.openxmlformats.org/officeDocument/2006/relationships/image" Target="../media/image2.emf"/><Relationship Id="rId3" Type="http://schemas.openxmlformats.org/officeDocument/2006/relationships/package" Target="../embeddings/Document1.docx"/><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9" Type="http://schemas.openxmlformats.org/officeDocument/2006/relationships/hyperlink" Target="mailto:vivivi@okayama-u.ac.jp" TargetMode="External"/><Relationship Id="rId8" Type="http://schemas.openxmlformats.org/officeDocument/2006/relationships/hyperlink" Target="mailto:masuda.k@okayama-u.ac.jp" TargetMode="External"/><Relationship Id="rId7" Type="http://schemas.openxmlformats.org/officeDocument/2006/relationships/hyperlink" Target="mailto:tao-a@adm.okayama-u.ac.jp" TargetMode="External"/><Relationship Id="rId6" Type="http://schemas.openxmlformats.org/officeDocument/2006/relationships/hyperlink" Target="mailto:takayamf@okayama-u.ac.jp" TargetMode="External"/><Relationship Id="rId5" Type="http://schemas.openxmlformats.org/officeDocument/2006/relationships/hyperlink" Target="mailto:fukunaga-d@okayama-u.ac.jp" TargetMode="External"/><Relationship Id="rId4" Type="http://schemas.openxmlformats.org/officeDocument/2006/relationships/hyperlink" Target="mailto:miura-r@okayama-u.ac.jp" TargetMode="External"/><Relationship Id="rId3" Type="http://schemas.openxmlformats.org/officeDocument/2006/relationships/hyperlink" Target="mailto:pzd99igz@okayama-u.ac.jp" TargetMode="External"/><Relationship Id="rId2" Type="http://schemas.openxmlformats.org/officeDocument/2006/relationships/hyperlink" Target="mailto:yumimizu@md.okayama-u.ac.jp" TargetMode="External"/><Relationship Id="rId14" Type="http://schemas.openxmlformats.org/officeDocument/2006/relationships/hyperlink" Target="mailto:iori@md.okayama-u.ac.jp" TargetMode="External"/><Relationship Id="rId13" Type="http://schemas.openxmlformats.org/officeDocument/2006/relationships/hyperlink" Target="mailto:yabui-y@okayama-u.ac.jp" TargetMode="External"/><Relationship Id="rId12" Type="http://schemas.openxmlformats.org/officeDocument/2006/relationships/hyperlink" Target="mailto:ryo3@okayama-u.ac.jp" TargetMode="External"/><Relationship Id="rId11" Type="http://schemas.openxmlformats.org/officeDocument/2006/relationships/hyperlink" Target="mailto:de20006@s.okayama-u.ac.jp" TargetMode="External"/><Relationship Id="rId10" Type="http://schemas.openxmlformats.org/officeDocument/2006/relationships/hyperlink" Target="mailto:mueda@cc.okayama-u.ac.jp" TargetMode="External"/><Relationship Id="rId1" Type="http://schemas.openxmlformats.org/officeDocument/2006/relationships/hyperlink" Target="mailto:nigeka-3@md.okayama-u.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BFF7F7"/>
  </sheetPr>
  <dimension ref="A1:I35"/>
  <sheetViews>
    <sheetView tabSelected="1" workbookViewId="0">
      <selection activeCell="B6" sqref="B6"/>
    </sheetView>
  </sheetViews>
  <sheetFormatPr defaultColWidth="9" defaultRowHeight="13.5"/>
  <cols>
    <col min="1" max="1" width="26.875" style="22" customWidth="1"/>
    <col min="2" max="2" width="29.875" style="23" customWidth="1"/>
    <col min="3" max="3" width="31.875" style="23" customWidth="1"/>
    <col min="4" max="4" width="2.75" style="21" customWidth="1"/>
    <col min="5" max="5" width="59.875" style="24" customWidth="1"/>
    <col min="6" max="6" width="7.125" customWidth="1"/>
  </cols>
  <sheetData>
    <row r="1" ht="10.5" customHeight="1" spans="1:5">
      <c r="A1"/>
      <c r="B1"/>
      <c r="C1" s="25"/>
      <c r="D1"/>
      <c r="E1" t="str">
        <f>'（共同実験室用）'!T2</f>
        <v>2025mousi03_xxx 選択してください （）000100</v>
      </c>
    </row>
    <row r="2" ht="16.5" customHeight="1" spans="1:5">
      <c r="A2" s="26" t="s">
        <v>0</v>
      </c>
      <c r="B2" s="26"/>
      <c r="C2" s="27" t="s">
        <v>1</v>
      </c>
      <c r="E2" s="28" t="s">
        <v>2</v>
      </c>
    </row>
    <row r="3" s="20" customFormat="1" ht="28.5" customHeight="1" spans="1:5">
      <c r="A3" s="29" t="str">
        <f>"医学部 共同実験室令和"&amp;リスト!K1-2018&amp;"年度 別経費支払申請書(様式３)"</f>
        <v>医学部 共同実験室令和7年度 別経費支払申請書(様式３)</v>
      </c>
      <c r="B3" s="29"/>
      <c r="C3" s="29"/>
      <c r="D3" s="30"/>
      <c r="E3" s="31"/>
    </row>
    <row r="4" s="20" customFormat="1" ht="46.5" customHeight="1" spans="1:6">
      <c r="A4" s="32" t="s">
        <v>3</v>
      </c>
      <c r="B4" s="33"/>
      <c r="C4" s="33"/>
      <c r="D4" s="34"/>
      <c r="E4" s="35"/>
      <c r="F4" s="36"/>
    </row>
    <row r="5" s="21" customFormat="1" ht="22.5" customHeight="1" spans="1:5">
      <c r="A5" s="37"/>
      <c r="B5" s="38" t="s">
        <v>4</v>
      </c>
      <c r="C5" s="39" t="s">
        <v>5</v>
      </c>
      <c r="D5" s="40"/>
      <c r="E5" s="41"/>
    </row>
    <row r="6" ht="22.5" customHeight="1" spans="1:6">
      <c r="A6" s="42" t="s">
        <v>6</v>
      </c>
      <c r="B6" s="43" t="s">
        <v>7</v>
      </c>
      <c r="C6" s="44" t="str">
        <f>IF(B6="その他","ここに所属を入力してください。","")</f>
        <v/>
      </c>
      <c r="D6" s="45" t="str">
        <f>IF(OR(B6="選択してください",AND(B6="その他",C6="ここに所属を入力してください。")),"*","")</f>
        <v>*</v>
      </c>
      <c r="E6" s="46" t="s">
        <v>8</v>
      </c>
      <c r="F6" t="s">
        <v>9</v>
      </c>
    </row>
    <row r="7" ht="22.5" customHeight="1" spans="1:5">
      <c r="A7" s="47" t="s">
        <v>10</v>
      </c>
      <c r="B7" s="43"/>
      <c r="C7" s="48"/>
      <c r="D7" s="45" t="str">
        <f>IF(B7="","*","")</f>
        <v>*</v>
      </c>
      <c r="E7" s="46" t="s">
        <v>11</v>
      </c>
    </row>
    <row r="8" ht="22.5" customHeight="1" spans="1:5">
      <c r="A8" s="47" t="s">
        <v>12</v>
      </c>
      <c r="B8" s="43" t="s">
        <v>7</v>
      </c>
      <c r="C8" s="49" t="str">
        <f>IF(B8="その他","ここに地区を入力してください。","")</f>
        <v/>
      </c>
      <c r="D8" s="45" t="str">
        <f>IF(OR(B8="選択してください",AND(B8="その他",C8="ここに地区を入力してください。")),"*","")</f>
        <v>*</v>
      </c>
      <c r="E8" s="46" t="s">
        <v>8</v>
      </c>
    </row>
    <row r="9" ht="32.25" customHeight="1" spans="1:6">
      <c r="A9" s="47" t="s">
        <v>13</v>
      </c>
      <c r="B9" s="43"/>
      <c r="C9" s="50" t="s">
        <v>14</v>
      </c>
      <c r="D9" s="45" t="str">
        <f>IF(B9="","*","")</f>
        <v>*</v>
      </c>
      <c r="E9" s="46"/>
      <c r="F9" t="s">
        <v>15</v>
      </c>
    </row>
    <row r="10" ht="22.5" customHeight="1" spans="1:5">
      <c r="A10" s="47" t="s">
        <v>16</v>
      </c>
      <c r="B10" s="51"/>
      <c r="C10" s="52"/>
      <c r="D10" s="45" t="str">
        <f>IF(B10="","*","")</f>
        <v>*</v>
      </c>
      <c r="E10" s="46"/>
    </row>
    <row r="11" ht="22.5" customHeight="1" spans="1:5">
      <c r="A11" s="53" t="s">
        <v>17</v>
      </c>
      <c r="B11" s="54"/>
      <c r="C11" s="55"/>
      <c r="D11" s="45" t="str">
        <f>IF(B11="","*","")</f>
        <v>*</v>
      </c>
      <c r="E11" s="46"/>
    </row>
    <row r="12" ht="29.25" customHeight="1" spans="1:5">
      <c r="A12" s="47" t="s">
        <v>18</v>
      </c>
      <c r="B12" s="43" t="s">
        <v>7</v>
      </c>
      <c r="C12" s="49" t="str">
        <f>IF(OR(B12="その他",B12="特別配分"),"ここに経費名を入力してください。","")</f>
        <v/>
      </c>
      <c r="D12" s="45" t="str">
        <f>IF(OR(B12="選択してください",AND(OR(B12="その他",B12="特別配分"),C12="ここに経費名を入力してください。")),"*","")</f>
        <v>*</v>
      </c>
      <c r="E12" s="46" t="s">
        <v>19</v>
      </c>
    </row>
    <row r="13" ht="22.5" customHeight="1" spans="1:5">
      <c r="A13" s="47" t="s">
        <v>20</v>
      </c>
      <c r="B13" s="56" t="s">
        <v>21</v>
      </c>
      <c r="C13" s="57" t="s">
        <v>22</v>
      </c>
      <c r="D13" s="45" t="str">
        <f>IF(OR(B13="採択開始日を入力してください。",C13="採択終了日を入力してください。"),"*","")</f>
        <v>*</v>
      </c>
      <c r="E13" s="58" t="s">
        <v>23</v>
      </c>
    </row>
    <row r="14" ht="22.5" customHeight="1" spans="1:5">
      <c r="A14" s="47" t="s">
        <v>24</v>
      </c>
      <c r="B14" s="59"/>
      <c r="C14" s="52"/>
      <c r="D14" s="45" t="str">
        <f>IF(B14="","*","")</f>
        <v>*</v>
      </c>
      <c r="E14" s="60" t="s">
        <v>25</v>
      </c>
    </row>
    <row r="15" ht="22.5" customHeight="1" spans="1:5">
      <c r="A15" s="47" t="s">
        <v>26</v>
      </c>
      <c r="B15" s="59"/>
      <c r="C15" s="61" t="s">
        <v>27</v>
      </c>
      <c r="D15" s="45" t="str">
        <f>IF(B15="","*","")</f>
        <v>*</v>
      </c>
      <c r="E15" s="62" t="s">
        <v>28</v>
      </c>
    </row>
    <row r="16" ht="22.5" customHeight="1" spans="1:5">
      <c r="A16" s="47" t="s">
        <v>29</v>
      </c>
      <c r="B16" s="43"/>
      <c r="C16" s="52"/>
      <c r="D16" s="45" t="str">
        <f t="shared" ref="D16:D26" si="0">IF(B16="","*","")</f>
        <v>*</v>
      </c>
      <c r="E16" s="46" t="s">
        <v>30</v>
      </c>
    </row>
    <row r="17" ht="22.5" customHeight="1" spans="1:6">
      <c r="A17" s="47" t="s">
        <v>31</v>
      </c>
      <c r="B17" s="43"/>
      <c r="C17" s="52"/>
      <c r="D17" s="45" t="str">
        <f t="shared" si="0"/>
        <v>*</v>
      </c>
      <c r="E17" s="46"/>
      <c r="F17" s="63"/>
    </row>
    <row r="18" ht="22.5" customHeight="1" spans="1:6">
      <c r="A18" s="47" t="s">
        <v>32</v>
      </c>
      <c r="B18" s="43"/>
      <c r="C18" s="64" t="s">
        <v>33</v>
      </c>
      <c r="D18" s="45" t="str">
        <f t="shared" si="0"/>
        <v>*</v>
      </c>
      <c r="E18" s="46" t="s">
        <v>34</v>
      </c>
      <c r="F18" s="63"/>
    </row>
    <row r="19" ht="22.5" customHeight="1" spans="1:5">
      <c r="A19" s="47" t="s">
        <v>35</v>
      </c>
      <c r="B19" s="43"/>
      <c r="C19" s="52"/>
      <c r="D19" s="45" t="str">
        <f t="shared" si="0"/>
        <v>*</v>
      </c>
      <c r="E19" s="65" t="s">
        <v>36</v>
      </c>
    </row>
    <row r="20" ht="22.5" customHeight="1" spans="1:5">
      <c r="A20" s="47" t="s">
        <v>37</v>
      </c>
      <c r="B20" s="43" t="s">
        <v>38</v>
      </c>
      <c r="C20" s="49" t="str">
        <f>IF(B20="その他","ここに使用機器を記入してください。","")</f>
        <v/>
      </c>
      <c r="D20" s="45" t="str">
        <f>IF(AND(B20="その他",C20="ここに使用機器を記入してください。"),"*","")</f>
        <v/>
      </c>
      <c r="E20" s="46" t="s">
        <v>8</v>
      </c>
    </row>
    <row r="21" ht="33" customHeight="1" spans="1:5">
      <c r="A21" s="66" t="s">
        <v>39</v>
      </c>
      <c r="B21" s="67" t="s">
        <v>7</v>
      </c>
      <c r="C21" s="68" t="str">
        <f>IF(B21="右記の講座の運営交付金・講座付寄付金","ここに代替教室を記入してください。","")</f>
        <v/>
      </c>
      <c r="D21" s="45" t="str">
        <f>IF(OR(B21="選択してください",AND(B21="右記の講座の運営交付金・講座付寄付金",C21="ここに代替教室を記入してください。")),"*","")</f>
        <v>*</v>
      </c>
      <c r="E21" s="46" t="s">
        <v>40</v>
      </c>
    </row>
    <row r="22" ht="30" customHeight="1" spans="1:6">
      <c r="A22" s="37" t="s">
        <v>41</v>
      </c>
      <c r="B22" s="69"/>
      <c r="C22" s="70" t="s">
        <v>14</v>
      </c>
      <c r="D22" s="45" t="str">
        <f t="shared" si="0"/>
        <v>*</v>
      </c>
      <c r="E22" s="46" t="s">
        <v>42</v>
      </c>
      <c r="F22" t="s">
        <v>43</v>
      </c>
    </row>
    <row r="23" ht="22.5" customHeight="1" spans="1:5">
      <c r="A23" s="47" t="s">
        <v>44</v>
      </c>
      <c r="B23" s="71">
        <f>B7</f>
        <v>0</v>
      </c>
      <c r="C23" s="52"/>
      <c r="D23" s="45" t="str">
        <f t="shared" si="0"/>
        <v/>
      </c>
      <c r="E23" s="46" t="s">
        <v>45</v>
      </c>
    </row>
    <row r="24" ht="22.5" customHeight="1" spans="1:5">
      <c r="A24" s="47" t="s">
        <v>46</v>
      </c>
      <c r="B24" s="43"/>
      <c r="C24" s="72"/>
      <c r="D24" s="45" t="str">
        <f t="shared" si="0"/>
        <v>*</v>
      </c>
      <c r="E24" s="46" t="s">
        <v>47</v>
      </c>
    </row>
    <row r="25" ht="19.5" customHeight="1" spans="1:5">
      <c r="A25" s="53" t="s">
        <v>48</v>
      </c>
      <c r="B25" s="73"/>
      <c r="C25" s="74" t="s">
        <v>49</v>
      </c>
      <c r="D25" s="45" t="str">
        <f t="shared" si="0"/>
        <v>*</v>
      </c>
      <c r="E25" s="46" t="s">
        <v>50</v>
      </c>
    </row>
    <row r="26" ht="20.25" customHeight="1" spans="1:9">
      <c r="A26" s="75" t="s">
        <v>51</v>
      </c>
      <c r="B26" s="76"/>
      <c r="C26" s="77" t="str">
        <f>IF(A28="備考　","",A28)</f>
        <v/>
      </c>
      <c r="D26" s="45" t="str">
        <f t="shared" si="0"/>
        <v>*</v>
      </c>
      <c r="E26" s="78"/>
      <c r="F26" s="78"/>
      <c r="G26" s="78"/>
      <c r="H26" s="78"/>
      <c r="I26" s="78"/>
    </row>
    <row r="27" ht="123.75" customHeight="1" spans="1:9">
      <c r="A27" s="79" t="s">
        <v>52</v>
      </c>
      <c r="B27" s="79"/>
      <c r="C27" s="79"/>
      <c r="D27" s="80"/>
      <c r="E27" s="81"/>
      <c r="F27" s="80" t="s">
        <v>53</v>
      </c>
      <c r="G27" s="80"/>
      <c r="H27" s="80"/>
      <c r="I27" s="80"/>
    </row>
    <row r="28" ht="29.25" customHeight="1" spans="1:5">
      <c r="A28" s="82" t="s">
        <v>54</v>
      </c>
      <c r="B28" s="82"/>
      <c r="C28" s="82"/>
      <c r="D28"/>
      <c r="E28" s="83" t="s">
        <v>55</v>
      </c>
    </row>
    <row r="29" ht="47.25" customHeight="1" spans="1:5">
      <c r="A29" s="84" t="s">
        <v>56</v>
      </c>
      <c r="B29" s="85"/>
      <c r="C29" s="85"/>
      <c r="D29"/>
      <c r="E29"/>
    </row>
    <row r="30" spans="1:5">
      <c r="A30" s="86"/>
      <c r="B30" s="85"/>
      <c r="C30" s="85"/>
      <c r="D30"/>
      <c r="E30"/>
    </row>
    <row r="31" customHeight="1" spans="1:5">
      <c r="A31" s="87" t="s">
        <v>57</v>
      </c>
      <c r="B31" s="87"/>
      <c r="C31"/>
      <c r="D31"/>
      <c r="E31"/>
    </row>
    <row r="33" spans="5:5">
      <c r="E33" s="88" t="s">
        <v>58</v>
      </c>
    </row>
    <row r="34" spans="5:5">
      <c r="E34" s="88" t="s">
        <v>59</v>
      </c>
    </row>
    <row r="35" spans="5:5">
      <c r="E35" s="88" t="s">
        <v>60</v>
      </c>
    </row>
  </sheetData>
  <mergeCells count="7">
    <mergeCell ref="A2:B2"/>
    <mergeCell ref="A3:C3"/>
    <mergeCell ref="A4:C4"/>
    <mergeCell ref="A27:C27"/>
    <mergeCell ref="A28:C28"/>
    <mergeCell ref="A29:C29"/>
    <mergeCell ref="A31:B31"/>
  </mergeCells>
  <conditionalFormatting sqref="B6">
    <cfRule type="expression" dxfId="0" priority="16">
      <formula>$B$6="選択してください"</formula>
    </cfRule>
  </conditionalFormatting>
  <conditionalFormatting sqref="C6">
    <cfRule type="expression" dxfId="0" priority="27">
      <formula>$C$6="ここに所属を入力してください。"</formula>
    </cfRule>
  </conditionalFormatting>
  <conditionalFormatting sqref="B7">
    <cfRule type="expression" dxfId="0" priority="26">
      <formula>$D$7="*"</formula>
    </cfRule>
  </conditionalFormatting>
  <conditionalFormatting sqref="B8">
    <cfRule type="expression" dxfId="0" priority="15">
      <formula>$B$8="選択してください"</formula>
    </cfRule>
  </conditionalFormatting>
  <conditionalFormatting sqref="C8">
    <cfRule type="expression" dxfId="0" priority="24">
      <formula>$C$8="ここに地区を入力してください。"</formula>
    </cfRule>
  </conditionalFormatting>
  <conditionalFormatting sqref="B9">
    <cfRule type="expression" dxfId="0" priority="23">
      <formula>$D$9="*"</formula>
    </cfRule>
  </conditionalFormatting>
  <conditionalFormatting sqref="B10">
    <cfRule type="expression" dxfId="0" priority="22">
      <formula>$D$10="*"</formula>
    </cfRule>
  </conditionalFormatting>
  <conditionalFormatting sqref="B11">
    <cfRule type="expression" dxfId="0" priority="21">
      <formula>$D$11="*"</formula>
    </cfRule>
  </conditionalFormatting>
  <conditionalFormatting sqref="B12">
    <cfRule type="expression" dxfId="0" priority="14">
      <formula>$B$12="選択してください"</formula>
    </cfRule>
  </conditionalFormatting>
  <conditionalFormatting sqref="C12">
    <cfRule type="expression" dxfId="0" priority="13">
      <formula>$C$12="ここに経費名を入力してください。"</formula>
    </cfRule>
  </conditionalFormatting>
  <conditionalFormatting sqref="B13">
    <cfRule type="expression" dxfId="0" priority="20">
      <formula>$B$13="採択開始日を入力してください。"</formula>
    </cfRule>
  </conditionalFormatting>
  <conditionalFormatting sqref="C13">
    <cfRule type="expression" dxfId="0" priority="19">
      <formula>$C$13="採択終了日を入力してください。"</formula>
    </cfRule>
  </conditionalFormatting>
  <conditionalFormatting sqref="B14">
    <cfRule type="expression" dxfId="0" priority="18">
      <formula>$D$14="*"</formula>
    </cfRule>
  </conditionalFormatting>
  <conditionalFormatting sqref="B15">
    <cfRule type="expression" dxfId="0" priority="17">
      <formula>$D$15="*"</formula>
    </cfRule>
  </conditionalFormatting>
  <conditionalFormatting sqref="B16">
    <cfRule type="expression" dxfId="0" priority="12">
      <formula>$D$16="*"</formula>
    </cfRule>
  </conditionalFormatting>
  <conditionalFormatting sqref="B17">
    <cfRule type="expression" dxfId="0" priority="11">
      <formula>$D$17="*"</formula>
    </cfRule>
  </conditionalFormatting>
  <conditionalFormatting sqref="B18">
    <cfRule type="expression" dxfId="0" priority="10">
      <formula>$D$18="*"</formula>
    </cfRule>
  </conditionalFormatting>
  <conditionalFormatting sqref="B19">
    <cfRule type="expression" dxfId="0" priority="9">
      <formula>$D$19="*"</formula>
    </cfRule>
  </conditionalFormatting>
  <conditionalFormatting sqref="C20">
    <cfRule type="expression" dxfId="0" priority="8">
      <formula>$C$20="ここに使用機器を記入してください。"</formula>
    </cfRule>
  </conditionalFormatting>
  <conditionalFormatting sqref="B21">
    <cfRule type="expression" dxfId="0" priority="7">
      <formula>$B$21="選択してください"</formula>
    </cfRule>
  </conditionalFormatting>
  <conditionalFormatting sqref="C21">
    <cfRule type="expression" dxfId="0" priority="6">
      <formula>$C$21="ここに代替教室を記入してください。"</formula>
    </cfRule>
  </conditionalFormatting>
  <conditionalFormatting sqref="B22">
    <cfRule type="expression" dxfId="0" priority="5">
      <formula>$D$22="*"</formula>
    </cfRule>
  </conditionalFormatting>
  <conditionalFormatting sqref="B23">
    <cfRule type="expression" dxfId="0" priority="4">
      <formula>$D$23="*"</formula>
    </cfRule>
  </conditionalFormatting>
  <conditionalFormatting sqref="B24">
    <cfRule type="expression" dxfId="0" priority="3">
      <formula>$D$24="*"</formula>
    </cfRule>
  </conditionalFormatting>
  <conditionalFormatting sqref="B25">
    <cfRule type="expression" dxfId="0" priority="2">
      <formula>$D$25="*"</formula>
    </cfRule>
  </conditionalFormatting>
  <conditionalFormatting sqref="B26">
    <cfRule type="expression" dxfId="0" priority="1">
      <formula>$D$26="*"</formula>
    </cfRule>
  </conditionalFormatting>
  <dataValidations count="9">
    <dataValidation type="list" allowBlank="1" showInputMessage="1" showErrorMessage="1" sqref="B20">
      <formula1>リスト!$E$2:$E$3</formula1>
    </dataValidation>
    <dataValidation type="list" allowBlank="1" showInputMessage="1" showErrorMessage="1" sqref="B6">
      <formula1>リスト!$A$2:$A$17</formula1>
    </dataValidation>
    <dataValidation type="list" allowBlank="1" showInputMessage="1" showErrorMessage="1" sqref="B8">
      <formula1>リスト!$B$2:$B$5</formula1>
    </dataValidation>
    <dataValidation type="list" allowBlank="1" showInputMessage="1" showErrorMessage="1" sqref="C9 C22">
      <formula1>"CFPOU登録なし,CFPOU登録あり"</formula1>
    </dataValidation>
    <dataValidation type="list" allowBlank="1" showInputMessage="1" showErrorMessage="1" sqref="B12">
      <formula1>リスト!$H$2:$H$10</formula1>
    </dataValidation>
    <dataValidation type="list" allowBlank="1" showInputMessage="1" sqref="B15">
      <formula1>INDIRECT(リスト!$H$1)</formula1>
    </dataValidation>
    <dataValidation type="list" allowBlank="1" showInputMessage="1" showErrorMessage="1" sqref="B14">
      <formula1>INDIRECT(リスト!$I$1)</formula1>
    </dataValidation>
    <dataValidation type="list" allowBlank="1" showInputMessage="1" showErrorMessage="1" sqref="B21">
      <formula1>リスト!$J$2:$J$4</formula1>
    </dataValidation>
    <dataValidation type="list" allowBlank="1" showInputMessage="1" sqref="B26">
      <formula1>リスト!$K$15</formula1>
    </dataValidation>
  </dataValidations>
  <hyperlinks>
    <hyperlink ref="C2" r:id="rId5" display="kyoumed@okayama-u.ac.jp"/>
  </hyperlinks>
  <pageMargins left="0.708661417322835" right="0.708661417322835" top="0.354330708661417" bottom="0.354330708661417" header="0.31496062992126" footer="0.31496062992126"/>
  <pageSetup paperSize="9" orientation="portrait"/>
  <headerFooter/>
  <ignoredErrors>
    <ignoredError sqref="D13 D20" formula="1"/>
  </ignoredErrors>
  <drawing r:id="rId1"/>
  <legacyDrawing r:id="rId2"/>
  <oleObjects>
    <mc:AlternateContent xmlns:mc="http://schemas.openxmlformats.org/markup-compatibility/2006">
      <mc:Choice Requires="x14">
        <oleObject shapeId="16385" progId="Word.Document.12" r:id="rId3">
          <objectPr defaultSize="0" r:id="rId4">
            <anchor moveWithCells="1">
              <from>
                <xdr:col>0</xdr:col>
                <xdr:colOff>390525</xdr:colOff>
                <xdr:row>31</xdr:row>
                <xdr:rowOff>47625</xdr:rowOff>
              </from>
              <to>
                <xdr:col>2</xdr:col>
                <xdr:colOff>1790700</xdr:colOff>
                <xdr:row>34</xdr:row>
                <xdr:rowOff>104775</xdr:rowOff>
              </to>
            </anchor>
          </objectPr>
        </oleObject>
      </mc:Choice>
      <mc:Fallback>
        <oleObject shapeId="16385" progId="Word.Document.12"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
  <sheetViews>
    <sheetView zoomScale="120" zoomScaleNormal="120" topLeftCell="G1" workbookViewId="0">
      <selection activeCell="T2" sqref="T2"/>
    </sheetView>
  </sheetViews>
  <sheetFormatPr defaultColWidth="9" defaultRowHeight="13.5" outlineLevelRow="1"/>
  <cols>
    <col min="1" max="1" width="4.875" style="9" customWidth="1"/>
    <col min="2" max="2" width="12.125" style="9" customWidth="1"/>
    <col min="3" max="3" width="3.375" style="9" customWidth="1"/>
    <col min="4" max="4" width="8.125" style="9" customWidth="1"/>
    <col min="5" max="5" width="22.625" style="9" customWidth="1"/>
    <col min="6" max="6" width="17.5" style="9" customWidth="1"/>
    <col min="7" max="8" width="9" style="9"/>
    <col min="9" max="9" width="14.125" style="9" customWidth="1"/>
    <col min="10" max="11" width="10.625" style="9" customWidth="1"/>
    <col min="12" max="12" width="16.875" style="9" customWidth="1"/>
    <col min="13" max="13" width="24.875" style="9" customWidth="1"/>
    <col min="14" max="14" width="5.5" style="9" customWidth="1"/>
    <col min="15" max="17" width="4.125" style="9" customWidth="1"/>
    <col min="18" max="18" width="16.375" style="9" customWidth="1"/>
    <col min="19" max="16384" width="9" style="9"/>
  </cols>
  <sheetData>
    <row r="1" s="7" customFormat="1" ht="14.25" customHeight="1" spans="1:20">
      <c r="A1" s="10" t="s">
        <v>61</v>
      </c>
      <c r="B1" s="11" t="s">
        <v>62</v>
      </c>
      <c r="C1" s="12" t="s">
        <v>63</v>
      </c>
      <c r="D1" s="10" t="s">
        <v>64</v>
      </c>
      <c r="E1" s="13" t="s">
        <v>65</v>
      </c>
      <c r="F1" s="12" t="s">
        <v>66</v>
      </c>
      <c r="G1" s="12" t="s">
        <v>67</v>
      </c>
      <c r="H1" s="12" t="s">
        <v>68</v>
      </c>
      <c r="I1" s="12" t="s">
        <v>31</v>
      </c>
      <c r="J1" s="16" t="s">
        <v>29</v>
      </c>
      <c r="K1" s="17" t="s">
        <v>69</v>
      </c>
      <c r="L1" s="13" t="s">
        <v>70</v>
      </c>
      <c r="M1" s="12" t="s">
        <v>71</v>
      </c>
      <c r="N1" s="17" t="s">
        <v>46</v>
      </c>
      <c r="O1" s="12" t="s">
        <v>72</v>
      </c>
      <c r="P1" s="18" t="s">
        <v>73</v>
      </c>
      <c r="Q1" s="12" t="s">
        <v>74</v>
      </c>
      <c r="R1" s="16" t="s">
        <v>35</v>
      </c>
      <c r="S1" s="19" t="s">
        <v>75</v>
      </c>
      <c r="T1" s="7" t="s">
        <v>76</v>
      </c>
    </row>
    <row r="2" s="8" customFormat="1" spans="1:20">
      <c r="A2" s="8">
        <f>'別経費支払申請書（様式３）'!C1</f>
        <v>0</v>
      </c>
      <c r="B2" s="14" t="str">
        <f>'別経費支払申請書（様式３）'!B12</f>
        <v>選択してください</v>
      </c>
      <c r="D2" s="14" t="str">
        <f>'別経費支払申請書（様式３）'!B6</f>
        <v>選択してください</v>
      </c>
      <c r="E2" s="8">
        <f>'別経費支払申請書（様式３）'!B7</f>
        <v>0</v>
      </c>
      <c r="F2" s="8">
        <f>'別経費支払申請書（様式３）'!B9</f>
        <v>0</v>
      </c>
      <c r="G2" s="15">
        <f>'別経費支払申請書（様式３）'!B14</f>
        <v>0</v>
      </c>
      <c r="H2" s="15">
        <f>'別経費支払申請書（様式３）'!B15</f>
        <v>0</v>
      </c>
      <c r="I2" s="8">
        <f>'別経費支払申請書（様式３）'!B17</f>
        <v>0</v>
      </c>
      <c r="J2" s="8">
        <f>'別経費支払申請書（様式３）'!B16</f>
        <v>0</v>
      </c>
      <c r="K2" s="8">
        <f>'別経費支払申請書（様式３）'!B18</f>
        <v>0</v>
      </c>
      <c r="L2" s="8">
        <f>'別経費支払申請書（様式３）'!B22</f>
        <v>0</v>
      </c>
      <c r="M2" s="8">
        <f>'別経費支払申請書（様式３）'!B25</f>
        <v>0</v>
      </c>
      <c r="N2" s="8">
        <f>'別経費支払申請書（様式３）'!B24</f>
        <v>0</v>
      </c>
      <c r="O2" s="8" t="str">
        <f>'別経費支払申請書（様式３）'!A28</f>
        <v>備考　</v>
      </c>
      <c r="P2" s="8">
        <f>'別経費支払申請書（様式３）'!B26</f>
        <v>0</v>
      </c>
      <c r="R2" s="8">
        <f>'別経費支払申請書（様式３）'!B19</f>
        <v>0</v>
      </c>
      <c r="T2" s="8" t="str">
        <f>"2025mousi03_xxx "&amp;'別経費支払申請書（様式３）'!B12&amp;" "&amp;'別経費支払申請書（様式３）'!B7&amp;"（"&amp;'別経費支払申請書（様式３）'!B9&amp;"）"&amp;TEXT(P2,"yy")&amp;TEXT(P2,"mm")&amp;TEXT(P2,"dd")</f>
        <v>2025mousi03_xxx 選択してください （）000100</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BFF7F7"/>
  </sheetPr>
  <dimension ref="A1:L16"/>
  <sheetViews>
    <sheetView zoomScale="130" zoomScaleNormal="130" workbookViewId="0">
      <selection activeCell="I1" sqref="I1"/>
    </sheetView>
  </sheetViews>
  <sheetFormatPr defaultColWidth="9" defaultRowHeight="13.5"/>
  <cols>
    <col min="1" max="1" width="11.375" customWidth="1"/>
    <col min="3" max="3" width="13.25" customWidth="1"/>
    <col min="5" max="5" width="16.875" customWidth="1"/>
    <col min="6" max="6" width="14.375" customWidth="1"/>
    <col min="7" max="7" width="20.875" customWidth="1"/>
    <col min="8" max="8" width="15.5" style="1" customWidth="1"/>
    <col min="11" max="11" width="11.5" customWidth="1"/>
    <col min="12" max="12" width="10.375" customWidth="1"/>
  </cols>
  <sheetData>
    <row r="1" spans="8:11">
      <c r="H1" s="1" t="str">
        <f>VLOOKUP('別経費支払申請書（様式３）'!B12,H2:I10,2,FALSE)</f>
        <v>リスト!$K$3:$K$13</v>
      </c>
      <c r="I1" t="str">
        <f>IF('別経費支払申請書（様式３）'!B12=H9,"リスト!$L$2:$L$13",IF('別経費支払申請書（様式３）'!B12=H8,"リスト!$L$2:$L$13","リスト!$L$3:$L$13"))</f>
        <v>リスト!$L$3:$L$13</v>
      </c>
      <c r="K1">
        <v>2025</v>
      </c>
    </row>
    <row r="2" spans="1:12">
      <c r="A2" t="s">
        <v>7</v>
      </c>
      <c r="B2" t="s">
        <v>7</v>
      </c>
      <c r="C2" t="s">
        <v>7</v>
      </c>
      <c r="D2" t="s">
        <v>77</v>
      </c>
      <c r="E2" t="s">
        <v>38</v>
      </c>
      <c r="F2" t="s">
        <v>7</v>
      </c>
      <c r="G2" t="s">
        <v>7</v>
      </c>
      <c r="H2" s="1" t="s">
        <v>7</v>
      </c>
      <c r="I2" t="s">
        <v>78</v>
      </c>
      <c r="J2" s="1" t="s">
        <v>7</v>
      </c>
      <c r="K2" s="4">
        <f>DATE($K$1+1,4,1)-1</f>
        <v>46112</v>
      </c>
      <c r="L2" s="5">
        <f t="shared" ref="L2:L13" si="0">DATE(YEAR(K2),MONTH(K2),1)</f>
        <v>46082</v>
      </c>
    </row>
    <row r="3" spans="1:12">
      <c r="A3" s="2" t="s">
        <v>79</v>
      </c>
      <c r="B3" t="s">
        <v>80</v>
      </c>
      <c r="C3" t="s">
        <v>81</v>
      </c>
      <c r="D3" t="s">
        <v>82</v>
      </c>
      <c r="E3" t="s">
        <v>83</v>
      </c>
      <c r="F3" t="s">
        <v>84</v>
      </c>
      <c r="G3" t="s">
        <v>85</v>
      </c>
      <c r="H3" s="3" t="s">
        <v>86</v>
      </c>
      <c r="I3" t="s">
        <v>78</v>
      </c>
      <c r="J3" t="str">
        <f>'別経費支払申請書（様式３）'!B7&amp;"の運営交付金・講座付寄付金"</f>
        <v>の運営交付金・講座付寄付金</v>
      </c>
      <c r="K3" s="4">
        <f>DATE($K$1+1,MONTH(K2),1)-1</f>
        <v>46081</v>
      </c>
      <c r="L3" s="5">
        <f t="shared" si="0"/>
        <v>46054</v>
      </c>
    </row>
    <row r="4" spans="1:12">
      <c r="A4" t="s">
        <v>87</v>
      </c>
      <c r="B4" t="s">
        <v>88</v>
      </c>
      <c r="C4" t="s">
        <v>89</v>
      </c>
      <c r="F4" t="s">
        <v>90</v>
      </c>
      <c r="G4" t="s">
        <v>91</v>
      </c>
      <c r="H4" s="3" t="s">
        <v>92</v>
      </c>
      <c r="I4" t="s">
        <v>78</v>
      </c>
      <c r="J4" t="s">
        <v>93</v>
      </c>
      <c r="K4" s="4">
        <f>DATE($K$1+1,MONTH(K3),1)-1</f>
        <v>46053</v>
      </c>
      <c r="L4" s="5">
        <f t="shared" si="0"/>
        <v>46023</v>
      </c>
    </row>
    <row r="5" spans="1:12">
      <c r="A5" t="s">
        <v>94</v>
      </c>
      <c r="B5" t="s">
        <v>83</v>
      </c>
      <c r="C5" t="s">
        <v>95</v>
      </c>
      <c r="G5" t="s">
        <v>96</v>
      </c>
      <c r="H5" s="3" t="s">
        <v>97</v>
      </c>
      <c r="I5" t="s">
        <v>78</v>
      </c>
      <c r="K5" s="4">
        <f>DATE($K$1+1,MONTH(K4),1)-1</f>
        <v>46022</v>
      </c>
      <c r="L5" s="5">
        <f t="shared" si="0"/>
        <v>45992</v>
      </c>
    </row>
    <row r="6" spans="1:12">
      <c r="A6" t="s">
        <v>98</v>
      </c>
      <c r="G6" t="s">
        <v>99</v>
      </c>
      <c r="H6" s="3" t="s">
        <v>100</v>
      </c>
      <c r="I6" t="s">
        <v>78</v>
      </c>
      <c r="K6" s="6">
        <f t="shared" ref="K6:K13" si="1">DATE($K$1,MONTH(K5),1)-1</f>
        <v>45991</v>
      </c>
      <c r="L6" s="5">
        <f t="shared" si="0"/>
        <v>45962</v>
      </c>
    </row>
    <row r="7" spans="1:12">
      <c r="A7" t="s">
        <v>101</v>
      </c>
      <c r="G7" t="s">
        <v>102</v>
      </c>
      <c r="H7" s="1" t="s">
        <v>103</v>
      </c>
      <c r="I7" t="s">
        <v>78</v>
      </c>
      <c r="K7" s="6">
        <f t="shared" si="1"/>
        <v>45961</v>
      </c>
      <c r="L7" s="5">
        <f t="shared" si="0"/>
        <v>45931</v>
      </c>
    </row>
    <row r="8" spans="1:12">
      <c r="A8" t="s">
        <v>104</v>
      </c>
      <c r="G8" t="s">
        <v>105</v>
      </c>
      <c r="H8" s="3" t="s">
        <v>95</v>
      </c>
      <c r="I8" t="s">
        <v>106</v>
      </c>
      <c r="K8" s="6">
        <f t="shared" si="1"/>
        <v>45930</v>
      </c>
      <c r="L8" s="5">
        <f t="shared" si="0"/>
        <v>45901</v>
      </c>
    </row>
    <row r="9" spans="1:12">
      <c r="A9" t="s">
        <v>107</v>
      </c>
      <c r="G9" t="s">
        <v>108</v>
      </c>
      <c r="H9" s="3" t="s">
        <v>109</v>
      </c>
      <c r="I9" t="s">
        <v>106</v>
      </c>
      <c r="K9" s="6">
        <f t="shared" si="1"/>
        <v>45900</v>
      </c>
      <c r="L9" s="5">
        <f t="shared" si="0"/>
        <v>45870</v>
      </c>
    </row>
    <row r="10" spans="1:12">
      <c r="A10" t="s">
        <v>110</v>
      </c>
      <c r="G10" t="s">
        <v>111</v>
      </c>
      <c r="H10" s="1" t="s">
        <v>83</v>
      </c>
      <c r="I10" t="s">
        <v>106</v>
      </c>
      <c r="K10" s="6">
        <f t="shared" si="1"/>
        <v>45869</v>
      </c>
      <c r="L10" s="5">
        <f t="shared" si="0"/>
        <v>45839</v>
      </c>
    </row>
    <row r="11" spans="1:12">
      <c r="A11" t="s">
        <v>112</v>
      </c>
      <c r="G11" t="s">
        <v>113</v>
      </c>
      <c r="K11" s="6">
        <f t="shared" si="1"/>
        <v>45838</v>
      </c>
      <c r="L11" s="5">
        <f t="shared" si="0"/>
        <v>45809</v>
      </c>
    </row>
    <row r="12" spans="1:12">
      <c r="A12" t="s">
        <v>114</v>
      </c>
      <c r="G12" t="s">
        <v>83</v>
      </c>
      <c r="K12" s="6">
        <f t="shared" si="1"/>
        <v>45808</v>
      </c>
      <c r="L12" s="5">
        <f t="shared" si="0"/>
        <v>45778</v>
      </c>
    </row>
    <row r="13" spans="1:12">
      <c r="A13" t="s">
        <v>115</v>
      </c>
      <c r="K13" s="6">
        <f t="shared" si="1"/>
        <v>45777</v>
      </c>
      <c r="L13" s="5">
        <f t="shared" si="0"/>
        <v>45748</v>
      </c>
    </row>
    <row r="14" spans="1:1">
      <c r="A14" t="s">
        <v>116</v>
      </c>
    </row>
    <row r="15" spans="1:11">
      <c r="A15" t="s">
        <v>117</v>
      </c>
      <c r="K15" s="4">
        <f ca="1">TODAY()</f>
        <v>45737</v>
      </c>
    </row>
    <row r="16" spans="1:1">
      <c r="A16" t="s">
        <v>83</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hyperlinks>
    <hyperlink ref="M33" r:id="rId1"/>
    <hyperlink ref="M46" r:id="rId2"/>
    <hyperlink ref="M55" r:id="rId3"/>
    <hyperlink ref="M177" r:id="rId4"/>
    <hyperlink ref="M183" r:id="rId5"/>
    <hyperlink ref="M209" r:id="rId6"/>
    <hyperlink ref="M241" r:id="rId7"/>
    <hyperlink ref="M52" r:id="rId8"/>
    <hyperlink ref="M166" r:id="rId8"/>
    <hyperlink ref="M13" r:id="rId9"/>
    <hyperlink ref="M210" r:id="rId10"/>
    <hyperlink ref="N208" r:id="rId10"/>
    <hyperlink ref="M78" r:id="rId11"/>
    <hyperlink ref="M49" r:id="rId12"/>
    <hyperlink ref="M76" r:id="rId13"/>
    <hyperlink ref="M259" r:id="rId14"/>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別経費支払申請書（様式３）</vt:lpstr>
      <vt:lpstr>（共同実験室用）</vt:lpstr>
      <vt:lpstr>リスト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kyoudou</dc:creator>
  <cp:lastModifiedBy>sardine</cp:lastModifiedBy>
  <dcterms:created xsi:type="dcterms:W3CDTF">2021-01-14T00:00:00Z</dcterms:created>
  <cp:lastPrinted>2021-05-17T01:40:00Z</cp:lastPrinted>
  <dcterms:modified xsi:type="dcterms:W3CDTF">2025-03-21T01:58:16Z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1041-11.2.0.9984</vt:lpwstr>
  </property>
</Properties>
</file>